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הוצאות ישירות גמל 2022\"/>
    </mc:Choice>
  </mc:AlternateContent>
  <xr:revisionPtr revIDLastSave="0" documentId="13_ncr:1_{C06073A7-8A2F-484A-A00E-33EE136F8252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נספח 1_כללי" sheetId="6" r:id="rId1"/>
    <sheet name="נספח 2_פרוט עמלות והוצאות" sheetId="7" r:id="rId2"/>
    <sheet name="נספח 3_פירוט עמלות ניהול חיצוני" sheetId="8" r:id="rId3"/>
    <sheet name="נספח 1_8695" sheetId="1" r:id="rId4"/>
    <sheet name="נספח 1_8696" sheetId="2" r:id="rId5"/>
    <sheet name="נספח 1_8697" sheetId="3" r:id="rId6"/>
    <sheet name="נספח 1_8698" sheetId="4" r:id="rId7"/>
    <sheet name="נספח 1_8699" sheetId="5" r:id="rId8"/>
    <sheet name="נספח 1_9452 " sheetId="9" r:id="rId9"/>
    <sheet name="נספח 1_9677 " sheetId="10" r:id="rId10"/>
    <sheet name="נספח 1_12531 " sheetId="15" r:id="rId11"/>
    <sheet name="נספח 1_12532 " sheetId="14" r:id="rId12"/>
    <sheet name="נספח 1_12533 " sheetId="11" r:id="rId13"/>
    <sheet name="נספח 1_12534 " sheetId="12" r:id="rId14"/>
    <sheet name="נספח 1_12957 " sheetId="13" r:id="rId15"/>
  </sheets>
  <calcPr calcId="191029"/>
  <webPublishing codePage="1252"/>
</workbook>
</file>

<file path=xl/calcChain.xml><?xml version="1.0" encoding="utf-8"?>
<calcChain xmlns="http://schemas.openxmlformats.org/spreadsheetml/2006/main">
  <c r="B34" i="8" l="1"/>
  <c r="B29" i="1" l="1"/>
  <c r="B29" i="2"/>
  <c r="B29" i="3"/>
  <c r="B32" i="4" l="1"/>
  <c r="B29" i="4" s="1"/>
  <c r="B37" i="6" l="1"/>
  <c r="B26" i="6" l="1"/>
  <c r="B25" i="6"/>
  <c r="B23" i="6"/>
  <c r="B22" i="6"/>
  <c r="B21" i="6"/>
  <c r="B20" i="6"/>
  <c r="B19" i="6"/>
  <c r="B18" i="6"/>
  <c r="B17" i="6"/>
  <c r="B16" i="6"/>
  <c r="B14" i="6"/>
  <c r="B13" i="6"/>
  <c r="B12" i="6"/>
  <c r="B20" i="7" s="1"/>
  <c r="B10" i="6"/>
  <c r="B16" i="7" s="1"/>
  <c r="B9" i="6"/>
  <c r="B14" i="7" s="1"/>
  <c r="B7" i="6"/>
  <c r="B6" i="6"/>
  <c r="B7" i="7" s="1"/>
  <c r="B40" i="15"/>
  <c r="B32" i="15"/>
  <c r="B29" i="15" s="1"/>
  <c r="B27" i="15"/>
  <c r="B40" i="14"/>
  <c r="B32" i="14"/>
  <c r="B29" i="14" s="1"/>
  <c r="B27" i="14"/>
  <c r="B40" i="13"/>
  <c r="B32" i="13"/>
  <c r="B29" i="13" s="1"/>
  <c r="B27" i="13"/>
  <c r="B40" i="12"/>
  <c r="B32" i="12"/>
  <c r="B29" i="12" s="1"/>
  <c r="B27" i="12"/>
  <c r="B40" i="11"/>
  <c r="B32" i="11"/>
  <c r="B29" i="11" s="1"/>
  <c r="B27" i="11"/>
  <c r="B40" i="10"/>
  <c r="B32" i="10"/>
  <c r="B29" i="10" s="1"/>
  <c r="B27" i="10"/>
  <c r="B40" i="9"/>
  <c r="B32" i="9"/>
  <c r="B29" i="9" s="1"/>
  <c r="B27" i="9"/>
  <c r="B22" i="7" l="1"/>
  <c r="B31" i="12"/>
  <c r="B31" i="13"/>
  <c r="B31" i="10"/>
  <c r="B31" i="14"/>
  <c r="B31" i="15"/>
  <c r="B31" i="9"/>
  <c r="B31" i="11"/>
  <c r="B40" i="1"/>
  <c r="B27" i="1"/>
  <c r="B31" i="1" l="1"/>
  <c r="B40" i="6"/>
  <c r="B17" i="7" l="1"/>
  <c r="B9" i="7"/>
  <c r="B10" i="7" s="1"/>
  <c r="B29" i="7" l="1"/>
  <c r="B27" i="6"/>
  <c r="B31" i="6" s="1"/>
  <c r="B27" i="5"/>
  <c r="B32" i="5"/>
  <c r="B29" i="5" s="1"/>
  <c r="B40" i="5"/>
  <c r="B31" i="5" l="1"/>
  <c r="B27" i="4"/>
  <c r="B40" i="4"/>
  <c r="B40" i="3"/>
  <c r="B27" i="3"/>
  <c r="B27" i="2"/>
  <c r="B32" i="6"/>
  <c r="B40" i="2"/>
  <c r="B36" i="8" l="1"/>
  <c r="B29" i="6"/>
  <c r="B31" i="2"/>
  <c r="A35" i="3"/>
  <c r="B31" i="3"/>
  <c r="B31" i="4"/>
  <c r="B32" i="7" l="1"/>
</calcChain>
</file>

<file path=xl/sharedStrings.xml><?xml version="1.0" encoding="utf-8"?>
<sst xmlns="http://schemas.openxmlformats.org/spreadsheetml/2006/main" count="803" uniqueCount="101">
  <si>
    <t>1. סה"כ עמלות קניה ומכירה</t>
  </si>
  <si>
    <t>א. סך עמלות קנייה ומכירה לצדדים קשורים</t>
  </si>
  <si>
    <t>ב. סך עמלות קנייה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</si>
  <si>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</si>
  <si>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</si>
  <si>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</si>
  <si>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</si>
  <si>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</si>
  <si>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</si>
  <si>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</si>
  <si>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</si>
  <si>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</si>
  <si>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</si>
  <si>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</si>
  <si>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</si>
  <si>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</si>
  <si>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</si>
  <si>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</si>
  <si>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</si>
  <si>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</si>
  <si>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</si>
  <si>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</si>
  <si>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1-5)</t>
  </si>
  <si>
    <t>7. שיעור הוצאות ישירות</t>
  </si>
  <si>
    <t>א. שיעור סך ההוצאות הישירות, שההוצאה בגינן מוגבלת לשיעור של 0.25% לפי התקנות (באחוזים)(סיכום סעיפים 3א, 4, 5ב חלקי סך נכסים)</t>
  </si>
  <si>
    <t>ב.שיעור סך הוצאות ישירות מתוך יתרת נכסים ממוצעת (באחוזים))</t>
  </si>
  <si>
    <t>סך נכסים לסוף שנה קודמת</t>
  </si>
  <si>
    <t>בתאריך</t>
  </si>
  <si>
    <t>יתרת נכסים ממוצעת</t>
  </si>
  <si>
    <t>נכסים 30/12/2021</t>
  </si>
  <si>
    <t>מספר אישור: 8861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</si>
  <si>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</si>
  <si>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</si>
  <si>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</si>
  <si>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בנק הפועלים בע"מ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</si>
  <si>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</si>
  <si>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</si>
  <si>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</si>
  <si>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</si>
  <si>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</si>
  <si>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 xml:space="preserve">הוצאה הנובעת בעד ניהול תביעה או תובענה
</t>
  </si>
  <si>
    <t>הוצאה הנובעת ממתן משכנתא</t>
  </si>
  <si>
    <t>סך הכל עמלות והוצאות</t>
  </si>
  <si>
    <t>סך הכל נכסים לסוף שנה קודמת</t>
  </si>
  <si>
    <t xml:space="preserve">תשלום הנובע מהשקעה בקרנות השקעה
</t>
  </si>
  <si>
    <t xml:space="preserve">תשלום למנהל תיקים ישראלי
</t>
  </si>
  <si>
    <t>תשלום למנהל תיקים זר</t>
  </si>
  <si>
    <t>תשלום בגין השקעה בקרנות נאמנות</t>
  </si>
  <si>
    <t>תשלום בגין השקעה בקרנות סל</t>
  </si>
  <si>
    <t xml:space="preserve">תעודת סל ישראלית
</t>
  </si>
  <si>
    <t>הראל קרנות נאמנות בע"מ</t>
  </si>
  <si>
    <t>קסם קרנות נאמנות בע"מ</t>
  </si>
  <si>
    <t>אחרים</t>
  </si>
  <si>
    <t>תעודת סל זרה</t>
  </si>
  <si>
    <t>INVESCO</t>
  </si>
  <si>
    <t>סך הכל עמלות ניהול חיצוני</t>
  </si>
  <si>
    <t>קופה: 8694</t>
  </si>
  <si>
    <t>מספר אישור: 8695</t>
  </si>
  <si>
    <t>מספר אישור: 8696</t>
  </si>
  <si>
    <t>מספר אישור: 8697</t>
  </si>
  <si>
    <t>מספר אישור: 8698</t>
  </si>
  <si>
    <t>מספר אישור: 8699</t>
  </si>
  <si>
    <t>מספר אישור: 9452</t>
  </si>
  <si>
    <t>מספר אישור: 9677</t>
  </si>
  <si>
    <t>מספר אישור: 12531</t>
  </si>
  <si>
    <t>מספר אישור: 12532</t>
  </si>
  <si>
    <t>מספר אישור: 12533</t>
  </si>
  <si>
    <t>מספר אישור: 12534</t>
  </si>
  <si>
    <t>מספר אישור: 12957</t>
  </si>
  <si>
    <t xml:space="preserve">GROWTH HANACO </t>
  </si>
  <si>
    <t xml:space="preserve">MORE MAGNA AM LTD </t>
  </si>
  <si>
    <t xml:space="preserve">סך התשלומים ששולמו בגין כל סוג של הוצאה ישירה לשנה המסתיימת ביום: 30/12/2022 נספח 1 </t>
  </si>
  <si>
    <t>נכסים 30/12/2022</t>
  </si>
  <si>
    <t>נכסים 31/12/2021</t>
  </si>
  <si>
    <t>ב.שיעור סך הוצאות ישירות מתוך יתרת נכסים ממוצעת (באחוזים)</t>
  </si>
  <si>
    <t>נספח 2 – פרוט עמלות והוצאות לשנה המסתיימת ביום: 30/12/2022</t>
  </si>
  <si>
    <t>נספח 3 - פירוט עמלות ניהול חיצוני לשנה המסתיימת ביום: 30/12/2022</t>
  </si>
  <si>
    <t>12:38:22 שעה 08/02/2023</t>
  </si>
  <si>
    <t>מור קופות גמל בע"מ  - קופת גמל תגמולים ופיצויים</t>
  </si>
  <si>
    <t>מור קופות גמל בע"מ  - אלפא מור תגמולים - מסלול עוקב מדד "מניות תל אביב 35"</t>
  </si>
  <si>
    <t>מור קופות גמל בע"מ  - אלפא מור תגמולים - מסלול עוקב מדד "מדדיות ממשלתיות לטווח של 5-10 שנים"</t>
  </si>
  <si>
    <t>מור קופות גמל בע"מ  - אלפא מור תגמולים - מסלול עוקב מדד "שקליות ריבית קבועה ממשלתיות"</t>
  </si>
  <si>
    <t>מור קופות גמל בע"מ  - אלפא מור תגמולים - מסלול עוקב מדד "תל בונד 20"</t>
  </si>
  <si>
    <t>מור קופות גמל בע"מ  - מסלול מזומן</t>
  </si>
  <si>
    <t>מור קופות גמל בע"מ  - מסלול מניות בארה"ב העוקב אחר מדד S&amp;P500</t>
  </si>
  <si>
    <t>מור קופות גמל בע"מ  - אלפא מור קופת גמל לתגמולים ואישית לפיצויים וקופת גמל לא משלמת לקצבה מעורב מחקה מדדים</t>
  </si>
  <si>
    <t>מור קופות גמל בע"מ  - אלפא מור קופת גמל לתגמולים ואישית לפיצויים וקופת גמל לא משלמת לקצבה מניות</t>
  </si>
  <si>
    <t>מור קופות גמל בע"מ  - אלפא מור קופת גמל לתגמולים ואישית לפיצויים וקופת גמל לא משלמת לקצבה מדרגות עד 50</t>
  </si>
  <si>
    <t>מור קופות גמל בע"מ  - אלפא מור קופת גמל לתגמולים ואישית לפיצויים וקופת גמל לא משלמת לקצבה מדרגות 50-60</t>
  </si>
  <si>
    <t>מור קופות גמל בע"מ  - אלפא מור קופת גמל לתגמולים ואישית לפיצויים וקופת גמל לא משלמת לקצבה מדרגות 60 ומעלה</t>
  </si>
  <si>
    <t>מור קופות גמל בע"מ  - אלפא מור קופת גמל לתגמולים ואישית לפיצויים וקופת גמל לא משלמת לקצבה אג"ח עד 25% במניות</t>
  </si>
  <si>
    <t xml:space="preserve">Lyxor s&amp;p 500 ucits </t>
  </si>
  <si>
    <t>קרנות נאמנות זרות</t>
  </si>
  <si>
    <t>SCHRODER ISF CHINA A</t>
  </si>
  <si>
    <t>מגדל קרנות נאמנות בע"מ</t>
  </si>
  <si>
    <t>פסגות קרנות נאמנות בע"מ</t>
  </si>
  <si>
    <t>Group 11 Fund</t>
  </si>
  <si>
    <t>מיטב  קרנות נאמנות בע"מ</t>
  </si>
  <si>
    <t>עמודה1</t>
  </si>
  <si>
    <t>ריק במקור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</si>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</sst>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_-;\-* #,##0.00_-;_-* &quot;-&quot;??_-;_-@_-"/>
    <numFmt numFmtId="166" formatCode="#,##0.#######;\-#,##0.#######;\-"/>
    <numFmt numFmtId="167" formatCode="_-* #,##0.000_-;\-* #,##0.000_-;_-* &quot;-&quot;??_-;_-@_-"/>
    <numFmt numFmtId="168" formatCode="_ * #,##0.000_ ;_ * \-#,##0.000_ ;_ * &quot;-&quot;??_ ;_ @_ "/>
    <numFmt numFmtId="169" formatCode="#,##0.########"/>
    <numFmt numFmtId="170" formatCode="#,##0.000"/>
    <numFmt numFmtId="171" formatCode="0.000%"/>
    <numFmt numFmtId="172" formatCode="#,##0.000_ ;\-#,##0.000\ "/>
    <numFmt numFmtId="173" formatCode=";;;"/>
  </numFmts>
  <fonts count="7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CCCCCC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166" fontId="2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center" readingOrder="2"/>
    </xf>
    <xf numFmtId="0" fontId="1" fillId="0" borderId="2" xfId="0" applyFont="1" applyBorder="1" applyAlignment="1">
      <alignment horizontal="right" vertical="top" readingOrder="2"/>
    </xf>
    <xf numFmtId="0" fontId="2" fillId="0" borderId="3" xfId="0" applyFont="1" applyBorder="1" applyAlignment="1">
      <alignment horizontal="right" vertical="top" readingOrder="2"/>
    </xf>
    <xf numFmtId="167" fontId="0" fillId="0" borderId="0" xfId="1" applyNumberFormat="1" applyFont="1"/>
    <xf numFmtId="0" fontId="2" fillId="0" borderId="2" xfId="0" applyFont="1" applyBorder="1" applyAlignment="1">
      <alignment horizontal="right" vertical="top" readingOrder="2"/>
    </xf>
    <xf numFmtId="0" fontId="0" fillId="0" borderId="0" xfId="0" applyAlignment="1">
      <alignment readingOrder="2"/>
    </xf>
    <xf numFmtId="0" fontId="2" fillId="0" borderId="0" xfId="0" applyFont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0" fillId="0" borderId="0" xfId="0" applyFont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168" fontId="2" fillId="0" borderId="2" xfId="2" applyNumberFormat="1" applyFont="1" applyBorder="1" applyAlignment="1">
      <alignment horizontal="right" vertical="top" readingOrder="2"/>
    </xf>
    <xf numFmtId="0" fontId="1" fillId="0" borderId="3" xfId="0" applyFont="1" applyBorder="1" applyAlignment="1">
      <alignment horizontal="right" vertical="top" readingOrder="2"/>
    </xf>
    <xf numFmtId="0" fontId="2" fillId="0" borderId="2" xfId="0" applyFont="1" applyBorder="1" applyAlignment="1">
      <alignment vertical="top" wrapText="1" readingOrder="2"/>
    </xf>
    <xf numFmtId="0" fontId="2" fillId="0" borderId="4" xfId="0" applyFont="1" applyBorder="1" applyAlignment="1">
      <alignment vertical="center" readingOrder="2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 vertical="center"/>
    </xf>
    <xf numFmtId="168" fontId="0" fillId="0" borderId="0" xfId="2" applyNumberFormat="1" applyFont="1" applyBorder="1" applyAlignment="1"/>
    <xf numFmtId="168" fontId="0" fillId="0" borderId="1" xfId="2" applyNumberFormat="1" applyFont="1" applyBorder="1" applyAlignment="1"/>
    <xf numFmtId="168" fontId="3" fillId="0" borderId="0" xfId="2" applyNumberFormat="1" applyFont="1" applyBorder="1" applyAlignment="1">
      <alignment horizontal="right" vertical="top"/>
    </xf>
    <xf numFmtId="168" fontId="2" fillId="0" borderId="0" xfId="2" applyNumberFormat="1" applyFont="1" applyBorder="1" applyAlignment="1">
      <alignment horizontal="right" vertical="top"/>
    </xf>
    <xf numFmtId="168" fontId="3" fillId="0" borderId="1" xfId="2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69" fontId="5" fillId="0" borderId="2" xfId="0" applyNumberFormat="1" applyFont="1" applyBorder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21" fontId="2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readingOrder="2"/>
    </xf>
    <xf numFmtId="0" fontId="0" fillId="0" borderId="1" xfId="0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center" wrapText="1"/>
    </xf>
    <xf numFmtId="168" fontId="0" fillId="0" borderId="1" xfId="0" applyNumberFormat="1" applyBorder="1" applyAlignment="1"/>
    <xf numFmtId="0" fontId="2" fillId="0" borderId="4" xfId="0" applyFont="1" applyBorder="1" applyAlignment="1">
      <alignment horizontal="right" vertical="center" readingOrder="2"/>
    </xf>
    <xf numFmtId="21" fontId="0" fillId="0" borderId="4" xfId="0" applyNumberFormat="1" applyFont="1" applyBorder="1" applyAlignment="1">
      <alignment vertical="center" readingOrder="2"/>
    </xf>
    <xf numFmtId="21" fontId="0" fillId="0" borderId="4" xfId="0" applyNumberFormat="1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Border="1" applyAlignment="1">
      <alignment horizontal="right" vertical="top"/>
    </xf>
    <xf numFmtId="170" fontId="5" fillId="0" borderId="0" xfId="0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168" fontId="0" fillId="0" borderId="0" xfId="2" applyNumberFormat="1" applyFont="1" applyFill="1" applyAlignment="1">
      <alignment horizontal="right"/>
    </xf>
    <xf numFmtId="168" fontId="5" fillId="0" borderId="0" xfId="2" applyNumberFormat="1" applyFont="1" applyFill="1" applyBorder="1" applyAlignment="1">
      <alignment horizontal="right" vertical="top"/>
    </xf>
    <xf numFmtId="10" fontId="2" fillId="0" borderId="3" xfId="3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 readingOrder="2"/>
    </xf>
    <xf numFmtId="0" fontId="0" fillId="0" borderId="0" xfId="0" applyAlignment="1">
      <alignment horizontal="right" readingOrder="2"/>
    </xf>
    <xf numFmtId="171" fontId="2" fillId="0" borderId="3" xfId="3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170" fontId="2" fillId="0" borderId="2" xfId="0" applyNumberFormat="1" applyFont="1" applyBorder="1" applyAlignment="1">
      <alignment horizontal="right" vertical="top"/>
    </xf>
    <xf numFmtId="170" fontId="2" fillId="0" borderId="3" xfId="0" applyNumberFormat="1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 readingOrder="2"/>
    </xf>
    <xf numFmtId="170" fontId="2" fillId="0" borderId="3" xfId="1" applyNumberFormat="1" applyFont="1" applyBorder="1" applyAlignment="1">
      <alignment horizontal="right" vertical="top"/>
    </xf>
    <xf numFmtId="172" fontId="2" fillId="0" borderId="3" xfId="0" applyNumberFormat="1" applyFont="1" applyBorder="1" applyAlignment="1">
      <alignment horizontal="right" vertical="top"/>
    </xf>
    <xf numFmtId="170" fontId="2" fillId="0" borderId="2" xfId="1" applyNumberFormat="1" applyFont="1" applyBorder="1" applyAlignment="1">
      <alignment horizontal="right" vertical="top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vertical="center" readingOrder="2"/>
    </xf>
    <xf numFmtId="172" fontId="2" fillId="0" borderId="2" xfId="2" applyNumberFormat="1" applyFont="1" applyBorder="1" applyAlignment="1">
      <alignment horizontal="right" vertical="top" readingOrder="2"/>
    </xf>
    <xf numFmtId="172" fontId="2" fillId="0" borderId="3" xfId="2" applyNumberFormat="1" applyFont="1" applyBorder="1" applyAlignment="1">
      <alignment horizontal="right" vertical="top" readingOrder="2"/>
    </xf>
    <xf numFmtId="168" fontId="3" fillId="0" borderId="1" xfId="2" applyNumberFormat="1" applyFont="1" applyBorder="1" applyAlignment="1"/>
    <xf numFmtId="169" fontId="5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168" fontId="0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center" readingOrder="2"/>
    </xf>
    <xf numFmtId="171" fontId="2" fillId="0" borderId="2" xfId="3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top" wrapText="1" readingOrder="2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 vertical="center"/>
    </xf>
    <xf numFmtId="173" fontId="0" fillId="0" borderId="0" xfId="0" applyNumberFormat="1" applyAlignment="1">
      <alignment horizontal="right" readingOrder="2"/>
    </xf>
    <xf numFmtId="173" fontId="0" fillId="0" borderId="0" xfId="2" applyNumberFormat="1" applyFont="1" applyAlignment="1">
      <alignment horizontal="right" readingOrder="2"/>
    </xf>
    <xf numFmtId="173" fontId="0" fillId="0" borderId="3" xfId="0" applyNumberFormat="1" applyBorder="1" applyAlignment="1">
      <alignment readingOrder="2"/>
    </xf>
    <xf numFmtId="173" fontId="0" fillId="0" borderId="3" xfId="3" applyNumberFormat="1" applyFont="1" applyBorder="1"/>
    <xf numFmtId="173" fontId="0" fillId="0" borderId="0" xfId="0" applyNumberFormat="1" applyAlignment="1">
      <alignment readingOrder="2"/>
    </xf>
    <xf numFmtId="173" fontId="2" fillId="0" borderId="0" xfId="0" applyNumberFormat="1" applyFont="1" applyBorder="1" applyAlignment="1">
      <alignment horizontal="right" vertical="center" readingOrder="2"/>
    </xf>
    <xf numFmtId="173" fontId="0" fillId="0" borderId="0" xfId="1" applyNumberFormat="1" applyFont="1"/>
    <xf numFmtId="0" fontId="3" fillId="0" borderId="0" xfId="0" applyFont="1" applyBorder="1" applyAlignment="1">
      <alignment vertical="center"/>
    </xf>
    <xf numFmtId="168" fontId="3" fillId="0" borderId="0" xfId="2" applyNumberFormat="1" applyFont="1" applyBorder="1" applyAlignment="1"/>
    <xf numFmtId="173" fontId="0" fillId="0" borderId="0" xfId="2" applyNumberFormat="1" applyFont="1" applyBorder="1" applyAlignment="1"/>
    <xf numFmtId="173" fontId="4" fillId="0" borderId="0" xfId="2" applyNumberFormat="1" applyFont="1" applyBorder="1" applyAlignment="1">
      <alignment horizontal="right" vertical="top"/>
    </xf>
    <xf numFmtId="173" fontId="5" fillId="0" borderId="0" xfId="2" applyNumberFormat="1" applyFont="1" applyBorder="1" applyAlignment="1">
      <alignment horizontal="right" vertical="top"/>
    </xf>
    <xf numFmtId="173" fontId="5" fillId="0" borderId="1" xfId="2" applyNumberFormat="1" applyFont="1" applyBorder="1" applyAlignment="1">
      <alignment horizontal="right" vertical="top"/>
    </xf>
    <xf numFmtId="173" fontId="0" fillId="0" borderId="0" xfId="0" applyNumberFormat="1" applyAlignment="1">
      <alignment horizontal="right"/>
    </xf>
    <xf numFmtId="173" fontId="3" fillId="0" borderId="0" xfId="2" applyNumberFormat="1" applyFont="1" applyBorder="1" applyAlignment="1">
      <alignment horizontal="right" vertical="top"/>
    </xf>
    <xf numFmtId="173" fontId="0" fillId="0" borderId="1" xfId="2" applyNumberFormat="1" applyFont="1" applyBorder="1" applyAlignment="1"/>
    <xf numFmtId="173" fontId="0" fillId="0" borderId="0" xfId="0" applyNumberFormat="1" applyBorder="1" applyAlignment="1">
      <alignment horizontal="right"/>
    </xf>
    <xf numFmtId="173" fontId="5" fillId="0" borderId="0" xfId="0" applyNumberFormat="1" applyFont="1" applyBorder="1" applyAlignment="1">
      <alignment horizontal="right" vertical="top"/>
    </xf>
    <xf numFmtId="173" fontId="0" fillId="0" borderId="1" xfId="0" applyNumberFormat="1" applyBorder="1" applyAlignment="1"/>
    <xf numFmtId="173" fontId="5" fillId="0" borderId="4" xfId="0" applyNumberFormat="1" applyFont="1" applyBorder="1" applyAlignment="1">
      <alignment horizontal="right" vertical="top"/>
    </xf>
    <xf numFmtId="173" fontId="3" fillId="0" borderId="0" xfId="0" applyNumberFormat="1" applyFont="1" applyAlignment="1">
      <alignment horizontal="right"/>
    </xf>
    <xf numFmtId="173" fontId="5" fillId="0" borderId="0" xfId="2" applyNumberFormat="1" applyFont="1" applyFill="1" applyBorder="1" applyAlignment="1">
      <alignment horizontal="right" vertical="top"/>
    </xf>
    <xf numFmtId="173" fontId="0" fillId="0" borderId="0" xfId="0" applyNumberFormat="1" applyFill="1" applyBorder="1" applyAlignment="1"/>
    <xf numFmtId="0" fontId="3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readingOrder="2"/>
    </xf>
    <xf numFmtId="173" fontId="0" fillId="0" borderId="0" xfId="0" applyNumberFormat="1"/>
    <xf numFmtId="173" fontId="2" fillId="0" borderId="0" xfId="0" applyNumberFormat="1" applyFont="1" applyBorder="1" applyAlignment="1">
      <alignment vertical="center" readingOrder="2"/>
    </xf>
    <xf numFmtId="173" fontId="2" fillId="0" borderId="0" xfId="0" applyNumberFormat="1" applyFont="1" applyBorder="1" applyAlignment="1">
      <alignment vertical="center"/>
    </xf>
    <xf numFmtId="173" fontId="0" fillId="0" borderId="0" xfId="0" applyNumberFormat="1" applyAlignment="1"/>
    <xf numFmtId="173" fontId="2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73" fontId="3" fillId="0" borderId="0" xfId="0" applyNumberFormat="1" applyFont="1" applyAlignment="1"/>
    <xf numFmtId="0" fontId="0" fillId="0" borderId="4" xfId="0" applyBorder="1"/>
    <xf numFmtId="0" fontId="1" fillId="0" borderId="4" xfId="0" applyFont="1" applyBorder="1" applyAlignment="1">
      <alignment horizontal="right" vertical="center" readingOrder="2"/>
    </xf>
    <xf numFmtId="173" fontId="0" fillId="0" borderId="0" xfId="0" applyNumberFormat="1" applyBorder="1" applyAlignment="1">
      <alignment horizontal="right" readingOrder="2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border outline="0"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_-* #,##0.000_-;\-* #,##0.000_-;_-* &quot;-&quot;??_-;_-@_-"/>
    </dxf>
    <dxf>
      <alignment horizontal="general" vertical="bottom" textRotation="0" wrapText="0" indent="0" justifyLastLine="0" shrinkToFit="0" readingOrder="2"/>
    </dxf>
    <dxf>
      <border outline="0"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7277100</xdr:colOff>
      <xdr:row>0</xdr:row>
      <xdr:rowOff>104775</xdr:rowOff>
    </xdr:from>
    <xdr:to>
      <xdr:col>0</xdr:col>
      <xdr:colOff>7610475</xdr:colOff>
      <xdr:row>2</xdr:row>
      <xdr:rowOff>114300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77000" y="104775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600075</xdr:colOff>
      <xdr:row>2</xdr:row>
      <xdr:rowOff>152400</xdr:rowOff>
    </xdr:to>
    <xdr:pic>
      <xdr:nvPicPr>
        <xdr:cNvPr id="2" name="תמונה 1" descr="לוגו נגישות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72025" y="14287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104775</xdr:rowOff>
    </xdr:from>
    <xdr:to>
      <xdr:col>1</xdr:col>
      <xdr:colOff>981075</xdr:colOff>
      <xdr:row>2</xdr:row>
      <xdr:rowOff>114300</xdr:rowOff>
    </xdr:to>
    <xdr:pic>
      <xdr:nvPicPr>
        <xdr:cNvPr id="2" name="תמונה 1" descr="לוגו נגישות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91025" y="104775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7362825</xdr:colOff>
      <xdr:row>1</xdr:row>
      <xdr:rowOff>38100</xdr:rowOff>
    </xdr:from>
    <xdr:to>
      <xdr:col>0</xdr:col>
      <xdr:colOff>7696200</xdr:colOff>
      <xdr:row>3</xdr:row>
      <xdr:rowOff>47625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943700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6981825</xdr:colOff>
      <xdr:row>1</xdr:row>
      <xdr:rowOff>85725</xdr:rowOff>
    </xdr:from>
    <xdr:to>
      <xdr:col>0</xdr:col>
      <xdr:colOff>7315200</xdr:colOff>
      <xdr:row>3</xdr:row>
      <xdr:rowOff>95250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324700" y="247650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6677025</xdr:colOff>
      <xdr:row>1</xdr:row>
      <xdr:rowOff>85725</xdr:rowOff>
    </xdr:from>
    <xdr:to>
      <xdr:col>0</xdr:col>
      <xdr:colOff>7010400</xdr:colOff>
      <xdr:row>3</xdr:row>
      <xdr:rowOff>95250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629500" y="247650"/>
          <a:ext cx="333375" cy="333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6210300</xdr:colOff>
      <xdr:row>0</xdr:row>
      <xdr:rowOff>76200</xdr:rowOff>
    </xdr:from>
    <xdr:to>
      <xdr:col>0</xdr:col>
      <xdr:colOff>6543675</xdr:colOff>
      <xdr:row>2</xdr:row>
      <xdr:rowOff>85725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096225" y="76200"/>
          <a:ext cx="333375" cy="333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5400675</xdr:colOff>
      <xdr:row>0</xdr:row>
      <xdr:rowOff>57150</xdr:rowOff>
    </xdr:from>
    <xdr:to>
      <xdr:col>0</xdr:col>
      <xdr:colOff>5734050</xdr:colOff>
      <xdr:row>2</xdr:row>
      <xdr:rowOff>66675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905850" y="57150"/>
          <a:ext cx="333375" cy="333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6210300</xdr:colOff>
      <xdr:row>1</xdr:row>
      <xdr:rowOff>9525</xdr:rowOff>
    </xdr:from>
    <xdr:to>
      <xdr:col>0</xdr:col>
      <xdr:colOff>6543675</xdr:colOff>
      <xdr:row>3</xdr:row>
      <xdr:rowOff>19050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096225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7439025</xdr:colOff>
      <xdr:row>1</xdr:row>
      <xdr:rowOff>0</xdr:rowOff>
    </xdr:from>
    <xdr:to>
      <xdr:col>0</xdr:col>
      <xdr:colOff>7772400</xdr:colOff>
      <xdr:row>3</xdr:row>
      <xdr:rowOff>9525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867500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6753225</xdr:colOff>
      <xdr:row>0</xdr:row>
      <xdr:rowOff>152400</xdr:rowOff>
    </xdr:from>
    <xdr:to>
      <xdr:col>0</xdr:col>
      <xdr:colOff>7086600</xdr:colOff>
      <xdr:row>3</xdr:row>
      <xdr:rowOff>0</xdr:rowOff>
    </xdr:to>
    <xdr:pic>
      <xdr:nvPicPr>
        <xdr:cNvPr id="3" name="תמונה 2" descr="לוגו נגישות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53300" y="152400"/>
          <a:ext cx="333375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7562850</xdr:colOff>
      <xdr:row>1</xdr:row>
      <xdr:rowOff>57150</xdr:rowOff>
    </xdr:from>
    <xdr:to>
      <xdr:col>0</xdr:col>
      <xdr:colOff>7896225</xdr:colOff>
      <xdr:row>3</xdr:row>
      <xdr:rowOff>66675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43675" y="219075"/>
          <a:ext cx="333375" cy="333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7419975</xdr:colOff>
      <xdr:row>0</xdr:row>
      <xdr:rowOff>114300</xdr:rowOff>
    </xdr:from>
    <xdr:to>
      <xdr:col>0</xdr:col>
      <xdr:colOff>7753350</xdr:colOff>
      <xdr:row>2</xdr:row>
      <xdr:rowOff>123825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886550" y="114300"/>
          <a:ext cx="333375" cy="333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7362825</xdr:colOff>
      <xdr:row>1</xdr:row>
      <xdr:rowOff>57150</xdr:rowOff>
    </xdr:from>
    <xdr:to>
      <xdr:col>0</xdr:col>
      <xdr:colOff>7696200</xdr:colOff>
      <xdr:row>3</xdr:row>
      <xdr:rowOff>66675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943700" y="219075"/>
          <a:ext cx="333375" cy="333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4775" y="59912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7639050</xdr:colOff>
      <xdr:row>1</xdr:row>
      <xdr:rowOff>28575</xdr:rowOff>
    </xdr:from>
    <xdr:to>
      <xdr:col>0</xdr:col>
      <xdr:colOff>7972425</xdr:colOff>
      <xdr:row>3</xdr:row>
      <xdr:rowOff>38100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6747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tleRegion1.a4.b40.1" displayName="TitleRegion1.a4.b40.1" ref="A4:B40" totalsRowShown="0" headerRowBorderDxfId="28">
  <autoFilter ref="A4:B40" xr:uid="{00000000-0009-0000-0100-000001000000}">
    <filterColumn colId="0" hiddenButton="1"/>
    <filterColumn colId="1" hiddenButton="1"/>
  </autoFilter>
  <tableColumns count="2">
    <tableColumn id="1" xr3:uid="{00000000-0010-0000-0000-000001000000}" name="סך התשלומים ששולמו בגין כל סוג של הוצאה ישירה לשנה המסתיימת ביום: 30/12/2022 נספח 1 " dataDxfId="27"/>
    <tableColumn id="2" xr3:uid="{00000000-0010-0000-0000-000002000000}" name="עמודה1" dataDxfId="26" dataCellStyle="Comma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0352E7-E39D-44A4-A45A-4604CD8EB709}" name="TitleRegion1.a2.b32.2" displayName="TitleRegion1.a2.b32.2" ref="A2:B32" totalsRowShown="0" tableBorderDxfId="25">
  <autoFilter ref="A2:B32" xr:uid="{7B6229F8-150B-4B7E-A814-0B92C9BDD6DF}">
    <filterColumn colId="0" hiddenButton="1"/>
    <filterColumn colId="1" hiddenButton="1"/>
  </autoFilter>
  <tableColumns count="2">
    <tableColumn id="1" xr3:uid="{32EDA30C-0A63-4820-B6C5-11F243AB486E}" name="מור קופות גמל בע&quot;מ  - קופת גמל תגמולים ופיצויים"/>
    <tableColumn id="2" xr3:uid="{FEA87BD1-314E-4282-9126-DE1534547EE3}" name="ריק במקור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3C0B5F-6A7D-46AE-AE9C-FAD9495E6ED8}" name="TitleRegion1.a2.b36.2" displayName="TitleRegion1.a2.b36.2" ref="A2:B36" totalsRowShown="0" tableBorderDxfId="24">
  <autoFilter ref="A2:B36" xr:uid="{CBF403D6-28B8-497B-A870-5E00D4DD0C4B}">
    <filterColumn colId="0" hiddenButton="1"/>
    <filterColumn colId="1" hiddenButton="1"/>
  </autoFilter>
  <tableColumns count="2">
    <tableColumn id="1" xr3:uid="{7159EA50-9706-41F8-B5D0-6CD99EF5CC1B}" name="מור קופות גמל בע&quot;מ  - קופת גמל תגמולים ופיצויים"/>
    <tableColumn id="2" xr3:uid="{BA87A398-0877-4078-9EE0-BBF902469D19}" name="ריק במקור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42044B-FDCE-47D1-A2B5-5DB4841D8CCC}" name="TitleRegion1.a2.b40.2" displayName="TitleRegion1.a2.b40.2" ref="A2:B40" totalsRowShown="0">
  <autoFilter ref="A2:B40" xr:uid="{86B9F51E-8FEF-4AB0-BE38-A00923DD4FAF}">
    <filterColumn colId="0" hiddenButton="1"/>
    <filterColumn colId="1" hiddenButton="1"/>
  </autoFilter>
  <tableColumns count="2">
    <tableColumn id="1" xr3:uid="{5C346682-8B83-41A0-B210-120700BFF1CF}" name="מור קופות גמל בע&quot;מ  - אלפא מור תגמולים - מסלול עוקב מדד &quot;מניות תל אביב 35&quot;" dataDxfId="23"/>
    <tableColumn id="2" xr3:uid="{96FEA0CB-6AE8-41B5-B1B4-A61FC8E7452D}" name="ריק במקור" dataDxfId="22" dataCellStyle="Comma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6509CA-9DB9-4FB5-85A3-DB62FB44803C}" name="TitleRegion1.a2.b40.2" displayName="TitleRegion1.a2.b40.2_1" ref="A2:B40" totalsRowShown="0">
  <autoFilter ref="A2:B40" xr:uid="{5E23003A-4C55-449A-A370-A09A966B0863}"/>
  <tableColumns count="2">
    <tableColumn id="1" xr3:uid="{B3A3DDDA-DA44-4021-92B7-77F2A781C5F5}" name="מור קופות גמל בע&quot;מ  - אלפא מור תגמולים - מסלול עוקב מדד &quot;מדדיות ממשלתיות לטווח של 5-10 שנים&quot;" dataDxfId="21"/>
    <tableColumn id="2" xr3:uid="{5E2D1C0E-A385-4A0F-BAB5-796D5DF115CD}" name="Column1" dataDxfId="20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45DD71-5FFB-4C76-B2FC-D066AE16F684}" name="TitleRegion1.a2.b40.2" displayName="TitleRegion1.a2.b40.2_2" ref="A2:B40" totalsRowShown="0">
  <autoFilter ref="A2:B40" xr:uid="{F3006855-7FA5-430F-8B2C-EBABD067BC0A}"/>
  <tableColumns count="2">
    <tableColumn id="1" xr3:uid="{884EC063-8E07-4EF0-B8F5-E5B11A18D0A8}" name="מור קופות גמל בע&quot;מ  - אלפא מור תגמולים - מסלול עוקב מדד &quot;שקליות ריבית קבועה ממשלתיות&quot;" dataDxfId="19"/>
    <tableColumn id="2" xr3:uid="{2F9AB797-DE89-40A2-8DA0-85E4D6529C33}" name="Column1" dataDxfId="18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3C4F93-1715-4ED5-80C8-FAF3E23521DA}" name="TitleRegion1.a2.b40.2" displayName="TitleRegion1.a2.b40.2_3" ref="A2:B40" totalsRowShown="0">
  <autoFilter ref="A2:B40" xr:uid="{7B032062-5D7A-4691-9CE2-30879EF99E09}"/>
  <tableColumns count="2">
    <tableColumn id="1" xr3:uid="{94818146-C244-4320-8834-7168A8CE5E49}" name="מור קופות גמל בע&quot;מ  - אלפא מור תגמולים - מסלול עוקב מדד &quot;תל בונד 20&quot;" dataDxfId="17"/>
    <tableColumn id="2" xr3:uid="{2D243D7C-C171-4416-9E82-DDF80650EE40}" name="Column1" dataDxfId="16" dataCellStyle="Comma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F71AACC-FE81-46D1-838A-F62663F54E3D}" name="TitleRegion1.a2.b40.2" displayName="TitleRegion1.a2.b40.2_4" ref="A2:B40" totalsRowShown="0">
  <autoFilter ref="A2:B40" xr:uid="{159CCF24-D9C4-451A-A54F-DF7B494C7FFA}"/>
  <tableColumns count="2">
    <tableColumn id="1" xr3:uid="{E9396151-C1E8-41E8-A962-28FC12C12619}" name="מור קופות גמל בע&quot;מ  - מסלול מזומן" dataDxfId="15"/>
    <tableColumn id="2" xr3:uid="{967E5015-6BF5-4DEE-899D-9AF4BDE3950D}" name="Column1" dataDxfId="14" dataCellStyle="Comm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6D822FC-E517-40D1-B03F-E0B42E58BA3E}" name="TitleRegion1.a1.b40.1" displayName="TitleRegion1.a1.b40.1" ref="A1:B40" totalsRowShown="0">
  <autoFilter ref="A1:B40" xr:uid="{3631C02C-66D0-4AFA-BF4B-53BEEBFF0A8C}">
    <filterColumn colId="0" hiddenButton="1"/>
    <filterColumn colId="1" hiddenButton="1"/>
  </autoFilter>
  <tableColumns count="2">
    <tableColumn id="1" xr3:uid="{AEEB7DBB-DA8E-431A-A085-20EAE6BF19E4}" name="קופה: 8694" dataDxfId="13"/>
    <tableColumn id="2" xr3:uid="{2077E643-6BD4-4898-BF25-AED014E42410}" name="ריק במקור" dataDxfId="12" dataCellStyle="Comma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4AF76C-C8F9-48EC-A9B2-DF9FFADA3954}" name="TitleRegion1.a1.b40.1" displayName="TitleRegion1.a1.b40.1_1" ref="A1:B40" totalsRowShown="0">
  <autoFilter ref="A1:B40" xr:uid="{4DCE6125-85FA-4FCC-B1B7-BBECED61A750}"/>
  <tableColumns count="2">
    <tableColumn id="1" xr3:uid="{3D3F0707-D1E9-4E3D-BF05-12F8D0CFED14}" name="קופה: 8694" dataDxfId="11"/>
    <tableColumn id="2" xr3:uid="{F50EB2DB-7929-4318-A493-C27E4AFFBFA9}" name="Column1" dataDxfId="10" dataCellStyle="Comma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4D507A-C3EC-4227-B867-27C79F5CFA07}" name="TitleRegion1.a1.b40.2" displayName="TitleRegion1.a1.b40.2" ref="A1:B40" totalsRowShown="0">
  <autoFilter ref="A1:B40" xr:uid="{DB5778AC-54FA-4952-BF23-F50F5990B048}">
    <filterColumn colId="0" hiddenButton="1"/>
    <filterColumn colId="1" hiddenButton="1"/>
  </autoFilter>
  <tableColumns count="2">
    <tableColumn id="1" xr3:uid="{BEC30060-1D15-4389-84D6-D9E94E5464E3}" name="קופה: 8694" dataDxfId="9"/>
    <tableColumn id="2" xr3:uid="{F96B086A-C9A8-4FAC-932C-50FEEE076574}" name="ריק במקור" dataDxfId="8" dataCellStyle="Comma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081FF4-2C16-4A60-A3D5-75DF37E450DA}" name="TitleRegion1.a1.b40.2" displayName="TitleRegion1.a1.b40.2_1" ref="A1:B40" totalsRowShown="0">
  <autoFilter ref="A1:B40" xr:uid="{0E8CD159-6459-492E-8D19-D83BE1819A2F}"/>
  <tableColumns count="2">
    <tableColumn id="1" xr3:uid="{84978038-2AE0-4CF7-82DD-979BEBDE3BC4}" name="קופה: 8694" dataDxfId="7"/>
    <tableColumn id="2" xr3:uid="{816ACCE5-84F1-41C3-82BD-DFF64E0DB624}" name="Column1" dataDxfId="6" dataCellStyle="Comma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6C86755-62B4-417F-B86E-EB094AD2D6FF}" name="TitleRegion1.a1.b40.2" displayName="TitleRegion1.a1.b40.2_2" ref="A1:B40" totalsRowShown="0">
  <autoFilter ref="A1:B40" xr:uid="{822D1554-98D8-490A-A9CD-9DF245FA91D2}"/>
  <tableColumns count="2">
    <tableColumn id="1" xr3:uid="{1D41BDC8-576A-4E62-9DCA-2F0FC42AE40E}" name="קופה: 8694" dataDxfId="5"/>
    <tableColumn id="2" xr3:uid="{BF43F333-8E64-4BED-8B98-508AAC631418}" name="Column1" dataDxfId="4" dataCellStyle="Comma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117CEF2-1E9E-4ED7-85DF-E32AF85C275E}" name="TitleRegion1.a1.b40.2" displayName="TitleRegion1.a1.b40.2_3" ref="A1:B40" totalsRowShown="0">
  <autoFilter ref="A1:B40" xr:uid="{E452A01B-7370-40E5-BF81-CCCD809C188A}"/>
  <tableColumns count="2">
    <tableColumn id="1" xr3:uid="{E18B9E39-B0B8-4D01-B614-495E52EA21CB}" name="קופה: 8694" dataDxfId="3"/>
    <tableColumn id="2" xr3:uid="{2BA006C0-0825-45EF-A792-1F937B6463E4}" name="Column1" dataDxfId="2" dataCellStyle="Comma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04C001C-0021-4A1C-AA7C-9178F5821850}" name="TitleRegion1.a1.b40.2" displayName="TitleRegion1.a1.b40.2_4" ref="A1:B40" totalsRowShown="0">
  <autoFilter ref="A1:B40" xr:uid="{1C4E95E8-6782-4DB8-94C6-D7804AA9F30F}"/>
  <tableColumns count="2">
    <tableColumn id="1" xr3:uid="{80CD3495-7C36-470B-B9A2-5BD8B1576774}" name="קופה: 8694" dataDxfId="1"/>
    <tableColumn id="2" xr3:uid="{0FDA59A2-2EA9-4EE9-89BE-C3006185D6D4}" name="Column1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"/>
    </sheetView>
  </sheetViews>
  <sheetFormatPr defaultColWidth="0" defaultRowHeight="12.75" zeroHeight="1" x14ac:dyDescent="0.2"/>
  <cols>
    <col min="1" max="1" width="123.7109375" style="9" bestFit="1" customWidth="1"/>
    <col min="2" max="2" width="23.5703125" style="9" bestFit="1" customWidth="1"/>
    <col min="3" max="3" width="9.140625" style="9" customWidth="1"/>
    <col min="4" max="52" width="0" style="9" hidden="1"/>
    <col min="53" max="16384" width="9.140625" style="9" hidden="1"/>
  </cols>
  <sheetData>
    <row r="1" spans="1:2" x14ac:dyDescent="0.2">
      <c r="A1" s="8" t="s">
        <v>56</v>
      </c>
    </row>
    <row r="2" spans="1:2" s="54" customFormat="1" x14ac:dyDescent="0.2">
      <c r="A2" s="101" t="s">
        <v>78</v>
      </c>
      <c r="B2" s="102"/>
    </row>
    <row r="3" spans="1:2" x14ac:dyDescent="0.2">
      <c r="A3" s="10" t="s">
        <v>30</v>
      </c>
    </row>
    <row r="4" spans="1:2" ht="13.5" thickBot="1" x14ac:dyDescent="0.25">
      <c r="A4" s="55" t="s">
        <v>71</v>
      </c>
      <c r="B4" s="11" t="s">
        <v>98</v>
      </c>
    </row>
    <row r="5" spans="1:2" ht="18.75" customHeight="1" thickBot="1" x14ac:dyDescent="0.25">
      <c r="A5" s="2" t="s">
        <v>0</v>
      </c>
      <c r="B5" s="71" t="s">
        <v>99</v>
      </c>
    </row>
    <row r="6" spans="1:2" ht="13.5" thickBot="1" x14ac:dyDescent="0.25">
      <c r="A6" s="6" t="s">
        <v>1</v>
      </c>
      <c r="B6" s="56">
        <f>'נספח 1_8695'!B6+'נספח 1_8696'!B6+'נספח 1_8697'!B6+'נספח 1_8698'!B6+'נספח 1_8699'!B6+'נספח 1_9452 '!B6+'נספח 1_9677 '!B6+'נספח 1_12531 '!B6+'נספח 1_12532 '!B6+'נספח 1_12533 '!B6+'נספח 1_12534 '!B6+'נספח 1_12957 '!B6</f>
        <v>46.572650000000003</v>
      </c>
    </row>
    <row r="7" spans="1:2" ht="13.5" thickBot="1" x14ac:dyDescent="0.25">
      <c r="A7" s="4" t="s">
        <v>2</v>
      </c>
      <c r="B7" s="56">
        <f>'נספח 1_8695'!B7+'נספח 1_8696'!B7+'נספח 1_8697'!B7+'נספח 1_8698'!B7+'נספח 1_8699'!B7+'נספח 1_9452 '!B7+'נספח 1_9677 '!B7+'נספח 1_12531 '!B7+'נספח 1_12532 '!B7+'נספח 1_12533 '!B7+'נספח 1_12534 '!B7+'נספח 1_12957 '!B7</f>
        <v>6989.8941599999998</v>
      </c>
    </row>
    <row r="8" spans="1:2" ht="18.75" customHeight="1" thickBot="1" x14ac:dyDescent="0.25">
      <c r="A8" s="2" t="s">
        <v>3</v>
      </c>
      <c r="B8" s="72" t="s">
        <v>99</v>
      </c>
    </row>
    <row r="9" spans="1:2" ht="13.5" thickBot="1" x14ac:dyDescent="0.25">
      <c r="A9" s="6" t="s">
        <v>4</v>
      </c>
      <c r="B9" s="56">
        <f>'נספח 1_8695'!B9+'נספח 1_8696'!B9+'נספח 1_8697'!B9+'נספח 1_8698'!B9+'נספח 1_8699'!B9+'נספח 1_9452 '!B9+'נספח 1_9677 '!B9+'נספח 1_12531 '!B9+'נספח 1_12532 '!B9+'נספח 1_12533 '!B9+'נספח 1_12534 '!B9+'נספח 1_12957 '!B9</f>
        <v>0</v>
      </c>
    </row>
    <row r="10" spans="1:2" ht="13.5" thickBot="1" x14ac:dyDescent="0.25">
      <c r="A10" s="4" t="s">
        <v>5</v>
      </c>
      <c r="B10" s="56">
        <f>'נספח 1_8695'!B10+'נספח 1_8696'!B10+'נספח 1_8697'!B10+'נספח 1_8698'!B10+'נספח 1_8699'!B10+'נספח 1_9452 '!B10+'נספח 1_9677 '!B10+'נספח 1_12531 '!B10+'נספח 1_12532 '!B10+'נספח 1_12533 '!B10+'נספח 1_12534 '!B10+'נספח 1_12957 '!B10</f>
        <v>192.01322999999996</v>
      </c>
    </row>
    <row r="11" spans="1:2" ht="18.75" customHeight="1" thickBot="1" x14ac:dyDescent="0.25">
      <c r="A11" s="2" t="s">
        <v>6</v>
      </c>
      <c r="B11" s="72" t="s">
        <v>99</v>
      </c>
    </row>
    <row r="12" spans="1:2" ht="13.5" thickBot="1" x14ac:dyDescent="0.25">
      <c r="A12" s="6" t="s">
        <v>7</v>
      </c>
      <c r="B12" s="56">
        <f>'נספח 1_8695'!B12+'נספח 1_8696'!B12+'נספח 1_8697'!B12+'נספח 1_8698'!B12+'נספח 1_8699'!B12+'נספח 1_9452 '!B12+'נספח 1_9677 '!B12+'נספח 1_12531 '!B12+'נספח 1_12532 '!B12+'נספח 1_12533 '!B12+'נספח 1_12534 '!B12+'נספח 1_12957 '!B12</f>
        <v>4723.2961800000003</v>
      </c>
    </row>
    <row r="13" spans="1:2" ht="13.5" thickBot="1" x14ac:dyDescent="0.25">
      <c r="A13" s="4" t="s">
        <v>8</v>
      </c>
      <c r="B13" s="56">
        <f>'נספח 1_8695'!B13+'נספח 1_8696'!B13+'נספח 1_8697'!B13+'נספח 1_8698'!B13+'נספח 1_8699'!B13+'נספח 1_9452 '!B13+'נספח 1_9677 '!B13+'נספח 1_12531 '!B13+'נספח 1_12532 '!B13+'נספח 1_12533 '!B13+'נספח 1_12534 '!B13+'נספח 1_12957 '!B13</f>
        <v>0</v>
      </c>
    </row>
    <row r="14" spans="1:2" ht="13.5" thickBot="1" x14ac:dyDescent="0.25">
      <c r="A14" s="4" t="s">
        <v>9</v>
      </c>
      <c r="B14" s="56">
        <f>'נספח 1_8695'!B14+'נספח 1_8696'!B14+'נספח 1_8697'!B14+'נספח 1_8698'!B14+'נספח 1_8699'!B14+'נספח 1_9452 '!B14+'נספח 1_9677 '!B14+'נספח 1_12531 '!B14+'נספח 1_12532 '!B14+'נספח 1_12533 '!B14+'נספח 1_12534 '!B14+'נספח 1_12957 '!B14</f>
        <v>461.91488999999996</v>
      </c>
    </row>
    <row r="15" spans="1:2" ht="18.75" customHeight="1" thickBot="1" x14ac:dyDescent="0.25">
      <c r="A15" s="2" t="s">
        <v>10</v>
      </c>
      <c r="B15" s="72" t="s">
        <v>99</v>
      </c>
    </row>
    <row r="16" spans="1:2" ht="13.5" thickBot="1" x14ac:dyDescent="0.25">
      <c r="A16" s="6" t="s">
        <v>11</v>
      </c>
      <c r="B16" s="56">
        <f>'נספח 1_8695'!B16+'נספח 1_8696'!B16+'נספח 1_8697'!B16+'נספח 1_8698'!B16+'נספח 1_8699'!B16+'נספח 1_9452 '!B16+'נספח 1_9677 '!B16+'נספח 1_12531 '!B16+'נספח 1_12532 '!B16+'נספח 1_12533 '!B16+'נספח 1_12534 '!B16+'נספח 1_12957 '!B16</f>
        <v>4036.5166900000004</v>
      </c>
    </row>
    <row r="17" spans="1:2" ht="13.5" thickBot="1" x14ac:dyDescent="0.25">
      <c r="A17" s="4" t="s">
        <v>12</v>
      </c>
      <c r="B17" s="56">
        <f>'נספח 1_8695'!B17+'נספח 1_8696'!B17+'נספח 1_8697'!B17+'נספח 1_8698'!B17+'נספח 1_8699'!B17+'נספח 1_9452 '!B17+'נספח 1_9677 '!B17+'נספח 1_12531 '!B17+'נספח 1_12532 '!B17+'נספח 1_12533 '!B17+'נספח 1_12534 '!B17+'נספח 1_12957 '!B17</f>
        <v>19025.144850000001</v>
      </c>
    </row>
    <row r="18" spans="1:2" ht="13.5" thickBot="1" x14ac:dyDescent="0.25">
      <c r="A18" s="4" t="s">
        <v>13</v>
      </c>
      <c r="B18" s="56">
        <f>'נספח 1_8695'!B18+'נספח 1_8696'!B18+'נספח 1_8697'!B18+'נספח 1_8698'!B18+'נספח 1_8699'!B18+'נספח 1_9452 '!B18+'נספח 1_9677 '!B18+'נספח 1_12531 '!B18+'נספח 1_12532 '!B18+'נספח 1_12533 '!B18+'נספח 1_12534 '!B18+'נספח 1_12957 '!B18</f>
        <v>0</v>
      </c>
    </row>
    <row r="19" spans="1:2" ht="13.5" thickBot="1" x14ac:dyDescent="0.25">
      <c r="A19" s="4" t="s">
        <v>14</v>
      </c>
      <c r="B19" s="56">
        <f>'נספח 1_8695'!B19+'נספח 1_8696'!B19+'נספח 1_8697'!B19+'נספח 1_8698'!B19+'נספח 1_8699'!B19+'נספח 1_9452 '!B19+'נספח 1_9677 '!B19+'נספח 1_12531 '!B19+'נספח 1_12532 '!B19+'נספח 1_12533 '!B19+'נספח 1_12534 '!B19+'נספח 1_12957 '!B19</f>
        <v>0</v>
      </c>
    </row>
    <row r="20" spans="1:2" ht="13.5" thickBot="1" x14ac:dyDescent="0.25">
      <c r="A20" s="4" t="s">
        <v>15</v>
      </c>
      <c r="B20" s="56">
        <f>'נספח 1_8695'!B20+'נספח 1_8696'!B20+'נספח 1_8697'!B20+'נספח 1_8698'!B20+'נספח 1_8699'!B20+'נספח 1_9452 '!B20+'נספח 1_9677 '!B20+'נספח 1_12531 '!B20+'נספח 1_12532 '!B20+'נספח 1_12533 '!B20+'נספח 1_12534 '!B20+'נספח 1_12957 '!B20</f>
        <v>18.319049999999997</v>
      </c>
    </row>
    <row r="21" spans="1:2" ht="13.5" thickBot="1" x14ac:dyDescent="0.25">
      <c r="A21" s="4" t="s">
        <v>16</v>
      </c>
      <c r="B21" s="56">
        <f>'נספח 1_8695'!B21+'נספח 1_8696'!B21+'נספח 1_8697'!B21+'נספח 1_8698'!B21+'נספח 1_8699'!B21+'נספח 1_9452 '!B21+'נספח 1_9677 '!B21+'נספח 1_12531 '!B21+'נספח 1_12532 '!B21+'נספח 1_12533 '!B21+'נספח 1_12534 '!B21+'נספח 1_12957 '!B21</f>
        <v>126.21422999999999</v>
      </c>
    </row>
    <row r="22" spans="1:2" ht="13.5" thickBot="1" x14ac:dyDescent="0.25">
      <c r="A22" s="4" t="s">
        <v>17</v>
      </c>
      <c r="B22" s="56">
        <f>'נספח 1_8695'!B22+'נספח 1_8696'!B22+'נספח 1_8697'!B22+'נספח 1_8698'!B22+'נספח 1_8699'!B22+'נספח 1_9452 '!B22+'נספח 1_9677 '!B22+'נספח 1_12531 '!B22+'נספח 1_12532 '!B22+'נספח 1_12533 '!B22+'נספח 1_12534 '!B22+'נספח 1_12957 '!B22</f>
        <v>35.792700000000004</v>
      </c>
    </row>
    <row r="23" spans="1:2" ht="13.5" thickBot="1" x14ac:dyDescent="0.25">
      <c r="A23" s="4" t="s">
        <v>18</v>
      </c>
      <c r="B23" s="56">
        <f>'נספח 1_8695'!B23+'נספח 1_8696'!B23+'נספח 1_8697'!B23+'נספח 1_8698'!B23+'נספח 1_8699'!B23+'נספח 1_9452 '!B23+'נספח 1_9677 '!B23+'נספח 1_12531 '!B23+'נספח 1_12532 '!B23+'נספח 1_12533 '!B23+'נספח 1_12534 '!B23+'נספח 1_12957 '!B23</f>
        <v>639.82538999999997</v>
      </c>
    </row>
    <row r="24" spans="1:2" ht="18.75" customHeight="1" thickBot="1" x14ac:dyDescent="0.25">
      <c r="A24" s="2" t="s">
        <v>19</v>
      </c>
      <c r="B24" s="72" t="s">
        <v>99</v>
      </c>
    </row>
    <row r="25" spans="1:2" ht="13.5" thickBot="1" x14ac:dyDescent="0.25">
      <c r="A25" s="6" t="s">
        <v>20</v>
      </c>
      <c r="B25" s="56">
        <f>'נספח 1_8695'!B25+'נספח 1_8696'!B25+'נספח 1_8697'!B25+'נספח 1_8698'!B25+'נספח 1_8699'!B25+'נספח 1_9452 '!B25+'נספח 1_9677 '!B25+'נספח 1_12531 '!B25+'נספח 1_12532 '!B25+'נספח 1_12533 '!B25+'נספח 1_12534 '!B25+'נספח 1_12957 '!B25</f>
        <v>0</v>
      </c>
    </row>
    <row r="26" spans="1:2" ht="13.5" thickBot="1" x14ac:dyDescent="0.25">
      <c r="A26" s="4" t="s">
        <v>21</v>
      </c>
      <c r="B26" s="56">
        <f>'נספח 1_8695'!B26+'נספח 1_8696'!B26+'נספח 1_8697'!B26+'נספח 1_8698'!B26+'נספח 1_8699'!B26+'נספח 1_9452 '!B26+'נספח 1_9677 '!B26+'נספח 1_12531 '!B26+'נספח 1_12532 '!B26+'נספח 1_12533 '!B26+'נספח 1_12534 '!B26+'נספח 1_12957 '!B26</f>
        <v>14.110199999999999</v>
      </c>
    </row>
    <row r="27" spans="1:2" ht="18.75" customHeight="1" thickBot="1" x14ac:dyDescent="0.25">
      <c r="A27" s="13" t="s">
        <v>22</v>
      </c>
      <c r="B27" s="57">
        <f>SUM(B6:B26)</f>
        <v>36309.614219999996</v>
      </c>
    </row>
    <row r="28" spans="1:2" ht="18.75" customHeight="1" thickBot="1" x14ac:dyDescent="0.25">
      <c r="A28" s="2" t="s">
        <v>23</v>
      </c>
      <c r="B28" s="71" t="s">
        <v>99</v>
      </c>
    </row>
    <row r="29" spans="1:2" ht="13.5" customHeight="1" thickBot="1" x14ac:dyDescent="0.25">
      <c r="A29" s="14" t="s">
        <v>24</v>
      </c>
      <c r="B29" s="63">
        <f>+SUM(B12,B16:B23,B26)/B32</f>
        <v>1.8295372941176866E-3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2.3560742427569418E-3</v>
      </c>
    </row>
    <row r="32" spans="1:2" ht="18.75" customHeight="1" thickBot="1" x14ac:dyDescent="0.25">
      <c r="A32" s="13" t="s">
        <v>26</v>
      </c>
      <c r="B32" s="12">
        <f>'נספח 1_8695'!B32+'נספח 1_8696'!B32+'נספח 1_8697'!B32+'נספח 1_8698'!B32+'נספח 1_8699'!B32+'נספח 1_9452 '!B32+'נספח 1_9677 '!B32+'נספח 1_12531 '!B32+'נספח 1_12532 '!B32+'נספח 1_12533 '!B32+'נספח 1_12534 '!B32+'נספח 1_12957 '!B32</f>
        <v>15642872.862999998</v>
      </c>
    </row>
    <row r="33" spans="1:2" x14ac:dyDescent="0.2">
      <c r="A33" s="15" t="s">
        <v>27</v>
      </c>
      <c r="B33" s="35" t="s">
        <v>77</v>
      </c>
    </row>
    <row r="34" spans="1:2" ht="12.75" customHeight="1" x14ac:dyDescent="0.2">
      <c r="A34" s="75" t="s">
        <v>99</v>
      </c>
      <c r="B34" s="76" t="s">
        <v>99</v>
      </c>
    </row>
    <row r="35" spans="1:2" ht="12.75" customHeight="1" x14ac:dyDescent="0.2">
      <c r="A35" s="71" t="s">
        <v>99</v>
      </c>
      <c r="B35" s="71" t="s">
        <v>99</v>
      </c>
    </row>
    <row r="36" spans="1:2" ht="12.75" customHeight="1" x14ac:dyDescent="0.2">
      <c r="A36" s="71" t="s">
        <v>99</v>
      </c>
      <c r="B36" s="71" t="s">
        <v>99</v>
      </c>
    </row>
    <row r="37" spans="1:2" ht="12.75" customHeight="1" x14ac:dyDescent="0.2">
      <c r="A37" s="7" t="s">
        <v>72</v>
      </c>
      <c r="B37" s="5">
        <f>'נספח 1_8695'!B37+'נספח 1_8696'!B37+'נספח 1_8697'!B37+'נספח 1_8698'!B37+'נספח 1_8699'!B37+'נספח 1_9452 '!B37+'נספח 1_9677 '!B37+'נספח 1_12531 '!B37+'נספח 1_12532 '!B37+'נספח 1_12533 '!B37+'נספח 1_12534 '!B37+'נספח 1_12957 '!B37</f>
        <v>25509150.501999997</v>
      </c>
    </row>
    <row r="38" spans="1:2" ht="12.75" customHeight="1" x14ac:dyDescent="0.2">
      <c r="A38" s="7" t="s">
        <v>29</v>
      </c>
      <c r="B38" s="5">
        <v>5312980.2790000001</v>
      </c>
    </row>
    <row r="39" spans="1:2" x14ac:dyDescent="0.2">
      <c r="A39" s="75" t="s">
        <v>99</v>
      </c>
      <c r="B39" s="77" t="s">
        <v>99</v>
      </c>
    </row>
    <row r="40" spans="1:2" x14ac:dyDescent="0.2">
      <c r="A40" s="7" t="s">
        <v>28</v>
      </c>
      <c r="B40" s="5">
        <f>AVERAGE(B37:B38)</f>
        <v>15411065.390499998</v>
      </c>
    </row>
    <row r="41" spans="1:2" x14ac:dyDescent="0.2"/>
    <row r="42" spans="1:2" x14ac:dyDescent="0.2"/>
    <row r="43" spans="1:2" x14ac:dyDescent="0.2"/>
    <row r="44" spans="1:2" x14ac:dyDescent="0.2"/>
    <row r="45" spans="1:2" x14ac:dyDescent="0.2"/>
    <row r="46" spans="1:2" x14ac:dyDescent="0.2"/>
    <row r="47" spans="1:2" x14ac:dyDescent="0.2"/>
    <row r="48" spans="1: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spans="3:3" x14ac:dyDescent="0.2"/>
    <row r="9986" spans="3:3" x14ac:dyDescent="0.2"/>
    <row r="9987" spans="3:3" x14ac:dyDescent="0.2"/>
    <row r="9988" spans="3:3" x14ac:dyDescent="0.2"/>
    <row r="9989" spans="3:3" x14ac:dyDescent="0.2"/>
    <row r="9990" spans="3:3" x14ac:dyDescent="0.2"/>
    <row r="9991" spans="3:3" x14ac:dyDescent="0.2"/>
    <row r="9992" spans="3:3" x14ac:dyDescent="0.2"/>
    <row r="9993" spans="3:3" x14ac:dyDescent="0.2"/>
    <row r="9994" spans="3:3" x14ac:dyDescent="0.2"/>
    <row r="9995" spans="3:3" x14ac:dyDescent="0.2"/>
    <row r="9996" spans="3:3" x14ac:dyDescent="0.2"/>
    <row r="9997" spans="3:3" x14ac:dyDescent="0.2"/>
    <row r="9998" spans="3:3" x14ac:dyDescent="0.2"/>
    <row r="9999" spans="3:3" x14ac:dyDescent="0.2"/>
    <row r="10000" spans="3:3" x14ac:dyDescent="0.2">
      <c r="C10000" s="9">
        <v>1</v>
      </c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65.42578125" style="16" customWidth="1"/>
    <col min="2" max="2" width="16.5703125" style="16" bestFit="1" customWidth="1"/>
    <col min="3" max="52" width="9.140625" style="16" hidden="1" customWidth="1"/>
    <col min="53" max="16384" width="0" style="16" hidden="1"/>
  </cols>
  <sheetData>
    <row r="1" spans="1:2" x14ac:dyDescent="0.2">
      <c r="A1" s="103" t="s">
        <v>56</v>
      </c>
      <c r="B1" s="104"/>
    </row>
    <row r="2" spans="1:2" x14ac:dyDescent="0.2">
      <c r="A2" s="67" t="s">
        <v>78</v>
      </c>
      <c r="B2" s="91" t="s">
        <v>99</v>
      </c>
    </row>
    <row r="3" spans="1:2" x14ac:dyDescent="0.2">
      <c r="A3" s="70" t="s">
        <v>30</v>
      </c>
      <c r="B3" s="84" t="s">
        <v>99</v>
      </c>
    </row>
    <row r="4" spans="1:2" x14ac:dyDescent="0.2">
      <c r="A4" s="67" t="s">
        <v>75</v>
      </c>
      <c r="B4" s="91" t="s">
        <v>99</v>
      </c>
    </row>
    <row r="5" spans="1:2" ht="13.5" thickBot="1" x14ac:dyDescent="0.25">
      <c r="A5" s="64" t="s">
        <v>31</v>
      </c>
      <c r="B5" s="65" t="s">
        <v>98</v>
      </c>
    </row>
    <row r="6" spans="1:2" x14ac:dyDescent="0.2">
      <c r="A6" s="17" t="s">
        <v>32</v>
      </c>
      <c r="B6" s="80" t="s">
        <v>99</v>
      </c>
    </row>
    <row r="7" spans="1:2" x14ac:dyDescent="0.2">
      <c r="A7" s="69" t="s">
        <v>70</v>
      </c>
      <c r="B7" s="18">
        <f>'נספח 1_כללי'!B6</f>
        <v>46.572650000000003</v>
      </c>
    </row>
    <row r="8" spans="1:2" ht="13.5" customHeight="1" x14ac:dyDescent="0.2">
      <c r="A8" s="17" t="s">
        <v>33</v>
      </c>
      <c r="B8" s="80" t="s">
        <v>99</v>
      </c>
    </row>
    <row r="9" spans="1:2" ht="13.5" thickBot="1" x14ac:dyDescent="0.25">
      <c r="A9" s="65" t="s">
        <v>34</v>
      </c>
      <c r="B9" s="19">
        <f>+'נספח 1_כללי'!B7</f>
        <v>6989.8941599999998</v>
      </c>
    </row>
    <row r="10" spans="1:2" x14ac:dyDescent="0.2">
      <c r="A10" s="20" t="s">
        <v>35</v>
      </c>
      <c r="B10" s="21">
        <f>SUM(B7:B9)</f>
        <v>7036.4668099999999</v>
      </c>
    </row>
    <row r="11" spans="1:2" x14ac:dyDescent="0.2">
      <c r="A11" s="81" t="s">
        <v>99</v>
      </c>
      <c r="B11" s="82" t="s">
        <v>99</v>
      </c>
    </row>
    <row r="12" spans="1:2" ht="13.5" thickBot="1" x14ac:dyDescent="0.25">
      <c r="A12" s="22" t="s">
        <v>36</v>
      </c>
      <c r="B12" s="83" t="s">
        <v>99</v>
      </c>
    </row>
    <row r="13" spans="1:2" ht="13.5" customHeight="1" x14ac:dyDescent="0.2">
      <c r="A13" s="17" t="s">
        <v>32</v>
      </c>
      <c r="B13" s="80" t="s">
        <v>99</v>
      </c>
    </row>
    <row r="14" spans="1:2" x14ac:dyDescent="0.2">
      <c r="A14" s="84" t="s">
        <v>99</v>
      </c>
      <c r="B14" s="18">
        <f>+'נספח 1_כללי'!B9</f>
        <v>0</v>
      </c>
    </row>
    <row r="15" spans="1:2" x14ac:dyDescent="0.2">
      <c r="A15" s="17" t="s">
        <v>33</v>
      </c>
      <c r="B15" s="80" t="s">
        <v>99</v>
      </c>
    </row>
    <row r="16" spans="1:2" ht="13.5" thickBot="1" x14ac:dyDescent="0.25">
      <c r="A16" s="65" t="s">
        <v>34</v>
      </c>
      <c r="B16" s="19">
        <f>+'נספח 1_כללי'!B10</f>
        <v>192.01322999999996</v>
      </c>
    </row>
    <row r="17" spans="1:2" x14ac:dyDescent="0.2">
      <c r="A17" s="20" t="s">
        <v>37</v>
      </c>
      <c r="B17" s="21">
        <f>+B16+B14</f>
        <v>192.01322999999996</v>
      </c>
    </row>
    <row r="18" spans="1:2" x14ac:dyDescent="0.2">
      <c r="A18" s="85" t="s">
        <v>99</v>
      </c>
      <c r="B18" s="82" t="s">
        <v>99</v>
      </c>
    </row>
    <row r="19" spans="1:2" ht="13.5" thickBot="1" x14ac:dyDescent="0.25">
      <c r="A19" s="23" t="s">
        <v>38</v>
      </c>
      <c r="B19" s="86" t="s">
        <v>99</v>
      </c>
    </row>
    <row r="20" spans="1:2" x14ac:dyDescent="0.2">
      <c r="A20" s="69" t="s">
        <v>52</v>
      </c>
      <c r="B20" s="18">
        <f>+'נספח 1_כללי'!B12</f>
        <v>4723.2961800000003</v>
      </c>
    </row>
    <row r="21" spans="1:2" ht="13.5" thickBot="1" x14ac:dyDescent="0.25">
      <c r="A21" s="23" t="s">
        <v>39</v>
      </c>
      <c r="B21" s="86" t="s">
        <v>99</v>
      </c>
    </row>
    <row r="22" spans="1:2" x14ac:dyDescent="0.2">
      <c r="A22" s="69" t="s">
        <v>52</v>
      </c>
      <c r="B22" s="18">
        <f>'נספח 1_כללי'!B14</f>
        <v>461.91488999999996</v>
      </c>
    </row>
    <row r="23" spans="1:2" ht="13.5" thickBot="1" x14ac:dyDescent="0.25">
      <c r="A23" s="23" t="s">
        <v>40</v>
      </c>
      <c r="B23" s="86" t="s">
        <v>99</v>
      </c>
    </row>
    <row r="24" spans="1:2" x14ac:dyDescent="0.2">
      <c r="A24" s="84" t="s">
        <v>99</v>
      </c>
      <c r="B24" s="80" t="s">
        <v>99</v>
      </c>
    </row>
    <row r="25" spans="1:2" ht="13.5" thickBot="1" x14ac:dyDescent="0.25">
      <c r="A25" s="23" t="s">
        <v>41</v>
      </c>
      <c r="B25" s="86" t="s">
        <v>99</v>
      </c>
    </row>
    <row r="26" spans="1:2" x14ac:dyDescent="0.2">
      <c r="A26" s="84" t="s">
        <v>99</v>
      </c>
      <c r="B26" s="80" t="s">
        <v>99</v>
      </c>
    </row>
    <row r="27" spans="1:2" ht="13.5" thickBot="1" x14ac:dyDescent="0.25">
      <c r="A27" s="23" t="s">
        <v>21</v>
      </c>
      <c r="B27" s="86" t="s">
        <v>99</v>
      </c>
    </row>
    <row r="28" spans="1:2" x14ac:dyDescent="0.2">
      <c r="A28" s="84" t="s">
        <v>99</v>
      </c>
      <c r="B28" s="80" t="s">
        <v>99</v>
      </c>
    </row>
    <row r="29" spans="1:2" ht="13.5" thickBot="1" x14ac:dyDescent="0.25">
      <c r="A29" s="23" t="s">
        <v>42</v>
      </c>
      <c r="B29" s="58">
        <f>+B10+B17+B20+B22</f>
        <v>12413.69111</v>
      </c>
    </row>
    <row r="30" spans="1:2" x14ac:dyDescent="0.2">
      <c r="A30" s="87" t="s">
        <v>99</v>
      </c>
      <c r="B30" s="84" t="s">
        <v>99</v>
      </c>
    </row>
    <row r="31" spans="1:2" x14ac:dyDescent="0.2">
      <c r="A31" s="88" t="s">
        <v>99</v>
      </c>
      <c r="B31" s="82" t="s">
        <v>99</v>
      </c>
    </row>
    <row r="32" spans="1:2" x14ac:dyDescent="0.2">
      <c r="A32" s="78" t="s">
        <v>43</v>
      </c>
      <c r="B32" s="79">
        <f>+'נספח 1_כללי'!B32</f>
        <v>15642872.862999998</v>
      </c>
    </row>
    <row r="33" spans="1:2" ht="13.5" hidden="1" thickBot="1" x14ac:dyDescent="0.25">
      <c r="B33" s="24"/>
    </row>
    <row r="34" spans="1:2" hidden="1" x14ac:dyDescent="0.2">
      <c r="A34" s="25"/>
      <c r="B34" s="26"/>
    </row>
    <row r="35" spans="1:2" ht="12.75" hidden="1" customHeight="1" x14ac:dyDescent="0.2"/>
    <row r="36" spans="1:2" ht="12.75" hidden="1" customHeight="1" x14ac:dyDescent="0.2"/>
    <row r="37" spans="1:2" ht="12.75" hidden="1" customHeight="1" x14ac:dyDescent="0.2"/>
    <row r="38" spans="1:2" ht="12.75" hidden="1" customHeight="1" x14ac:dyDescent="0.2"/>
    <row r="39" spans="1:2" ht="12.75" hidden="1" customHeight="1" x14ac:dyDescent="0.2"/>
    <row r="40" spans="1:2" ht="12.75" hidden="1" customHeight="1" x14ac:dyDescent="0.2"/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46.85546875" style="16" customWidth="1"/>
    <col min="2" max="2" width="16.5703125" style="16" bestFit="1" customWidth="1"/>
    <col min="3" max="52" width="9.140625" style="16" hidden="1" customWidth="1"/>
    <col min="53" max="16384" width="0" style="16" hidden="1"/>
  </cols>
  <sheetData>
    <row r="1" spans="1:2" x14ac:dyDescent="0.2">
      <c r="A1" s="28" t="s">
        <v>56</v>
      </c>
      <c r="B1" s="7"/>
    </row>
    <row r="2" spans="1:2" x14ac:dyDescent="0.2">
      <c r="A2" s="67" t="s">
        <v>78</v>
      </c>
      <c r="B2" s="91" t="s">
        <v>99</v>
      </c>
    </row>
    <row r="3" spans="1:2" x14ac:dyDescent="0.2">
      <c r="A3" s="27" t="s">
        <v>30</v>
      </c>
      <c r="B3" s="99" t="s">
        <v>99</v>
      </c>
    </row>
    <row r="4" spans="1:2" s="30" customFormat="1" x14ac:dyDescent="0.2">
      <c r="A4" s="60" t="s">
        <v>76</v>
      </c>
      <c r="B4" s="105" t="s">
        <v>99</v>
      </c>
    </row>
    <row r="5" spans="1:2" ht="13.5" thickBot="1" x14ac:dyDescent="0.25">
      <c r="A5" s="23" t="s">
        <v>44</v>
      </c>
      <c r="B5" s="29" t="s">
        <v>98</v>
      </c>
    </row>
    <row r="6" spans="1:2" s="36" customFormat="1" x14ac:dyDescent="0.2">
      <c r="A6" s="69" t="s">
        <v>69</v>
      </c>
      <c r="B6" s="38">
        <v>2513</v>
      </c>
    </row>
    <row r="7" spans="1:2" s="36" customFormat="1" x14ac:dyDescent="0.2">
      <c r="A7" s="69" t="s">
        <v>96</v>
      </c>
      <c r="B7" s="38">
        <v>2519</v>
      </c>
    </row>
    <row r="8" spans="1:2" s="36" customFormat="1" x14ac:dyDescent="0.2">
      <c r="A8" s="69" t="s">
        <v>52</v>
      </c>
      <c r="B8" s="38">
        <v>18030</v>
      </c>
    </row>
    <row r="9" spans="1:2" s="36" customFormat="1" x14ac:dyDescent="0.2">
      <c r="A9" s="84" t="s">
        <v>99</v>
      </c>
      <c r="B9" s="88" t="s">
        <v>99</v>
      </c>
    </row>
    <row r="10" spans="1:2" ht="13.5" thickBot="1" x14ac:dyDescent="0.25">
      <c r="A10" s="23" t="s">
        <v>45</v>
      </c>
      <c r="B10" s="89" t="s">
        <v>99</v>
      </c>
    </row>
    <row r="11" spans="1:2" x14ac:dyDescent="0.2">
      <c r="A11" s="84" t="s">
        <v>99</v>
      </c>
      <c r="B11" s="90" t="s">
        <v>99</v>
      </c>
    </row>
    <row r="12" spans="1:2" ht="13.5" thickBot="1" x14ac:dyDescent="0.25">
      <c r="A12" s="23" t="s">
        <v>46</v>
      </c>
      <c r="B12" s="89" t="s">
        <v>99</v>
      </c>
    </row>
    <row r="13" spans="1:2" x14ac:dyDescent="0.2">
      <c r="A13" s="84" t="s">
        <v>99</v>
      </c>
      <c r="B13" s="90" t="s">
        <v>99</v>
      </c>
    </row>
    <row r="14" spans="1:2" ht="13.5" thickBot="1" x14ac:dyDescent="0.25">
      <c r="A14" s="23" t="s">
        <v>47</v>
      </c>
      <c r="B14" s="89" t="s">
        <v>99</v>
      </c>
    </row>
    <row r="15" spans="1:2" x14ac:dyDescent="0.2">
      <c r="A15" s="68" t="s">
        <v>50</v>
      </c>
      <c r="B15" s="40">
        <v>12.721</v>
      </c>
    </row>
    <row r="16" spans="1:2" s="47" customFormat="1" x14ac:dyDescent="0.2">
      <c r="A16" s="68" t="s">
        <v>94</v>
      </c>
      <c r="B16" s="40">
        <v>4.2910000000000004</v>
      </c>
    </row>
    <row r="17" spans="1:2" s="36" customFormat="1" x14ac:dyDescent="0.2">
      <c r="A17" s="68" t="s">
        <v>51</v>
      </c>
      <c r="B17" s="40">
        <v>11.041</v>
      </c>
    </row>
    <row r="18" spans="1:2" s="36" customFormat="1" x14ac:dyDescent="0.2">
      <c r="A18" s="68" t="s">
        <v>95</v>
      </c>
      <c r="B18" s="40">
        <v>7.3920000000000003</v>
      </c>
    </row>
    <row r="19" spans="1:2" s="36" customFormat="1" x14ac:dyDescent="0.2">
      <c r="A19" s="68" t="s">
        <v>52</v>
      </c>
      <c r="B19" s="40">
        <v>0.34799999999999998</v>
      </c>
    </row>
    <row r="20" spans="1:2" s="36" customFormat="1" x14ac:dyDescent="0.2">
      <c r="A20" s="91" t="s">
        <v>99</v>
      </c>
      <c r="B20" s="88" t="s">
        <v>99</v>
      </c>
    </row>
    <row r="21" spans="1:2" s="47" customFormat="1" x14ac:dyDescent="0.2">
      <c r="A21" s="68" t="s">
        <v>92</v>
      </c>
      <c r="B21" s="88" t="s">
        <v>99</v>
      </c>
    </row>
    <row r="22" spans="1:2" s="47" customFormat="1" ht="14.25" x14ac:dyDescent="0.2">
      <c r="A22" s="62" t="s">
        <v>93</v>
      </c>
      <c r="B22" s="39">
        <v>639.82500000000005</v>
      </c>
    </row>
    <row r="23" spans="1:2" s="47" customFormat="1" x14ac:dyDescent="0.2">
      <c r="A23" s="91" t="s">
        <v>99</v>
      </c>
      <c r="B23" s="88" t="s">
        <v>99</v>
      </c>
    </row>
    <row r="24" spans="1:2" ht="13.5" thickBot="1" x14ac:dyDescent="0.25">
      <c r="A24" s="23" t="s">
        <v>48</v>
      </c>
      <c r="B24" s="89" t="s">
        <v>99</v>
      </c>
    </row>
    <row r="25" spans="1:2" x14ac:dyDescent="0.2">
      <c r="A25" s="68" t="s">
        <v>49</v>
      </c>
      <c r="B25" s="90" t="s">
        <v>99</v>
      </c>
    </row>
    <row r="26" spans="1:2" x14ac:dyDescent="0.2">
      <c r="A26" s="68" t="s">
        <v>97</v>
      </c>
      <c r="B26" s="41">
        <v>3.1869999999999998</v>
      </c>
    </row>
    <row r="27" spans="1:2" x14ac:dyDescent="0.2">
      <c r="A27" s="68" t="s">
        <v>50</v>
      </c>
      <c r="B27" s="41">
        <v>10.026999999999999</v>
      </c>
    </row>
    <row r="28" spans="1:2" x14ac:dyDescent="0.2">
      <c r="A28" s="68" t="s">
        <v>51</v>
      </c>
      <c r="B28" s="41">
        <v>4.6420000000000003</v>
      </c>
    </row>
    <row r="29" spans="1:2" x14ac:dyDescent="0.2">
      <c r="A29" s="68" t="s">
        <v>52</v>
      </c>
      <c r="B29" s="41">
        <v>0.46300000000000002</v>
      </c>
    </row>
    <row r="30" spans="1:2" x14ac:dyDescent="0.2">
      <c r="A30" s="91" t="s">
        <v>99</v>
      </c>
      <c r="B30" s="92" t="s">
        <v>99</v>
      </c>
    </row>
    <row r="31" spans="1:2" x14ac:dyDescent="0.2">
      <c r="A31" s="31" t="s">
        <v>53</v>
      </c>
      <c r="B31" s="93" t="s">
        <v>99</v>
      </c>
    </row>
    <row r="32" spans="1:2" x14ac:dyDescent="0.2">
      <c r="A32" s="69" t="s">
        <v>54</v>
      </c>
      <c r="B32" s="61">
        <v>112.498</v>
      </c>
    </row>
    <row r="33" spans="1:2" s="37" customFormat="1" x14ac:dyDescent="0.2">
      <c r="A33" s="69" t="s">
        <v>91</v>
      </c>
      <c r="B33" s="42">
        <v>13.715999999999999</v>
      </c>
    </row>
    <row r="34" spans="1:2" ht="13.5" thickBot="1" x14ac:dyDescent="0.25">
      <c r="A34" s="23" t="s">
        <v>55</v>
      </c>
      <c r="B34" s="32">
        <f>SUM(B6:B33)</f>
        <v>23882.151000000005</v>
      </c>
    </row>
    <row r="35" spans="1:2" x14ac:dyDescent="0.2">
      <c r="A35" s="84" t="s">
        <v>99</v>
      </c>
      <c r="B35" s="90" t="s">
        <v>99</v>
      </c>
    </row>
    <row r="36" spans="1:2" x14ac:dyDescent="0.2">
      <c r="A36" s="78" t="s">
        <v>26</v>
      </c>
      <c r="B36" s="79">
        <f>+'נספח 1_כללי'!B32</f>
        <v>15642872.862999998</v>
      </c>
    </row>
    <row r="37" spans="1:2" hidden="1" x14ac:dyDescent="0.2">
      <c r="B37" s="59"/>
    </row>
    <row r="38" spans="1:2" hidden="1" x14ac:dyDescent="0.2">
      <c r="A38" s="25"/>
      <c r="B38" s="26"/>
    </row>
    <row r="39" spans="1:2" ht="12.75" hidden="1" customHeight="1" x14ac:dyDescent="0.2"/>
    <row r="40" spans="1:2" ht="12.75" hidden="1" customHeight="1" x14ac:dyDescent="0.2"/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8" t="s">
        <v>56</v>
      </c>
      <c r="B1" s="9"/>
    </row>
    <row r="2" spans="1:2" x14ac:dyDescent="0.2">
      <c r="A2" s="67" t="s">
        <v>79</v>
      </c>
      <c r="B2" s="91" t="s">
        <v>99</v>
      </c>
    </row>
    <row r="3" spans="1:2" x14ac:dyDescent="0.2">
      <c r="A3" s="10" t="s">
        <v>57</v>
      </c>
      <c r="B3" s="71" t="s">
        <v>99</v>
      </c>
    </row>
    <row r="4" spans="1:2" ht="13.5" thickBot="1" x14ac:dyDescent="0.25">
      <c r="A4" s="94" t="s">
        <v>71</v>
      </c>
      <c r="B4" s="108" t="s">
        <v>99</v>
      </c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0</v>
      </c>
    </row>
    <row r="7" spans="1:2" ht="13.5" thickBot="1" x14ac:dyDescent="0.25">
      <c r="A7" s="4" t="s">
        <v>2</v>
      </c>
      <c r="B7" s="49">
        <v>15.31622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6.1439999999999995E-2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51">
        <v>2.7482100000000003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0.49176999999999998</v>
      </c>
    </row>
    <row r="23" spans="1:2" ht="13.5" thickBot="1" x14ac:dyDescent="0.25">
      <c r="A23" s="4" t="s">
        <v>18</v>
      </c>
      <c r="B23" s="49">
        <v>8.3559999999999995E-2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18.701199999999996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2.2699760267189388E-4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7.2266777757148916E-4</v>
      </c>
    </row>
    <row r="32" spans="1:2" ht="18.75" customHeight="1" thickBot="1" x14ac:dyDescent="0.25">
      <c r="A32" s="3" t="s">
        <v>26</v>
      </c>
      <c r="B32" s="1">
        <v>14641.3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97" t="s">
        <v>99</v>
      </c>
      <c r="B34" s="98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37114.709000000003</v>
      </c>
    </row>
    <row r="38" spans="1:2" ht="12.75" customHeight="1" x14ac:dyDescent="0.2">
      <c r="A38" s="7" t="s">
        <v>73</v>
      </c>
      <c r="B38" s="5">
        <v>14641.3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25878.004500000003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/>
    </row>
    <row r="2" spans="1:2" x14ac:dyDescent="0.2">
      <c r="A2" s="67" t="s">
        <v>80</v>
      </c>
      <c r="B2" s="68" t="s">
        <v>100</v>
      </c>
    </row>
    <row r="3" spans="1:2" x14ac:dyDescent="0.2">
      <c r="A3" s="10" t="s">
        <v>58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53">
        <v>0</v>
      </c>
    </row>
    <row r="7" spans="1:2" ht="13.5" thickBot="1" x14ac:dyDescent="0.25">
      <c r="A7" s="4" t="s">
        <v>2</v>
      </c>
      <c r="B7" s="49">
        <v>6.5770199999999992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0.23125999999999999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51">
        <v>0.32419999999999982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51">
        <v>17.68535</v>
      </c>
    </row>
    <row r="23" spans="1:2" ht="13.5" thickBot="1" x14ac:dyDescent="0.25">
      <c r="A23" s="4" t="s">
        <v>18</v>
      </c>
      <c r="B23" s="49">
        <v>4.1470000000000002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28.964829999999999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6.273310918421519E-4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6.8724537115934432E-4</v>
      </c>
    </row>
    <row r="32" spans="1:2" ht="18.75" customHeight="1" thickBot="1" x14ac:dyDescent="0.25">
      <c r="A32" s="3" t="s">
        <v>26</v>
      </c>
      <c r="B32" s="1">
        <v>35318.75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48973.792999999998</v>
      </c>
    </row>
    <row r="38" spans="1:2" ht="12.75" customHeight="1" x14ac:dyDescent="0.2">
      <c r="A38" s="7" t="s">
        <v>73</v>
      </c>
      <c r="B38" s="5">
        <v>35318.75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42146.271500000003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/>
    </row>
    <row r="2" spans="1:2" x14ac:dyDescent="0.2">
      <c r="A2" s="67" t="s">
        <v>81</v>
      </c>
      <c r="B2" s="68" t="s">
        <v>100</v>
      </c>
    </row>
    <row r="3" spans="1:2" x14ac:dyDescent="0.2">
      <c r="A3" s="10" t="s">
        <v>59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52">
        <v>0</v>
      </c>
    </row>
    <row r="7" spans="1:2" ht="13.5" thickBot="1" x14ac:dyDescent="0.25">
      <c r="A7" s="4" t="s">
        <v>2</v>
      </c>
      <c r="B7" s="52">
        <v>6.2853399999999997</v>
      </c>
    </row>
    <row r="8" spans="1:2" ht="18.75" customHeight="1" thickBot="1" x14ac:dyDescent="0.25">
      <c r="A8" s="2" t="s">
        <v>3</v>
      </c>
      <c r="B8" s="100" t="s">
        <v>99</v>
      </c>
    </row>
    <row r="9" spans="1:2" ht="13.5" thickBot="1" x14ac:dyDescent="0.25">
      <c r="A9" s="6" t="s">
        <v>4</v>
      </c>
      <c r="B9" s="52">
        <v>0</v>
      </c>
    </row>
    <row r="10" spans="1:2" ht="13.5" thickBot="1" x14ac:dyDescent="0.25">
      <c r="A10" s="4" t="s">
        <v>5</v>
      </c>
      <c r="B10" s="52">
        <v>0.42678000000000005</v>
      </c>
    </row>
    <row r="11" spans="1:2" ht="18.75" customHeight="1" thickBot="1" x14ac:dyDescent="0.25">
      <c r="A11" s="2" t="s">
        <v>6</v>
      </c>
      <c r="B11" s="100" t="s">
        <v>99</v>
      </c>
    </row>
    <row r="12" spans="1:2" ht="13.5" thickBot="1" x14ac:dyDescent="0.25">
      <c r="A12" s="6" t="s">
        <v>7</v>
      </c>
      <c r="B12" s="52">
        <v>0</v>
      </c>
    </row>
    <row r="13" spans="1:2" ht="13.5" thickBot="1" x14ac:dyDescent="0.25">
      <c r="A13" s="4" t="s">
        <v>8</v>
      </c>
      <c r="B13" s="52">
        <v>0</v>
      </c>
    </row>
    <row r="14" spans="1:2" ht="13.5" thickBot="1" x14ac:dyDescent="0.25">
      <c r="A14" s="4" t="s">
        <v>9</v>
      </c>
      <c r="B14" s="52">
        <v>0</v>
      </c>
    </row>
    <row r="15" spans="1:2" ht="18.75" customHeight="1" thickBot="1" x14ac:dyDescent="0.25">
      <c r="A15" s="2" t="s">
        <v>10</v>
      </c>
      <c r="B15" s="100" t="s">
        <v>99</v>
      </c>
    </row>
    <row r="16" spans="1:2" ht="13.5" thickBot="1" x14ac:dyDescent="0.25">
      <c r="A16" s="6" t="s">
        <v>11</v>
      </c>
      <c r="B16" s="52">
        <v>0</v>
      </c>
    </row>
    <row r="17" spans="1:2" ht="13.5" thickBot="1" x14ac:dyDescent="0.25">
      <c r="A17" s="4" t="s">
        <v>12</v>
      </c>
      <c r="B17" s="52">
        <v>0</v>
      </c>
    </row>
    <row r="18" spans="1:2" ht="13.5" thickBot="1" x14ac:dyDescent="0.25">
      <c r="A18" s="4" t="s">
        <v>13</v>
      </c>
      <c r="B18" s="52">
        <v>0</v>
      </c>
    </row>
    <row r="19" spans="1:2" ht="13.5" thickBot="1" x14ac:dyDescent="0.25">
      <c r="A19" s="4" t="s">
        <v>14</v>
      </c>
      <c r="B19" s="52">
        <v>0</v>
      </c>
    </row>
    <row r="20" spans="1:2" ht="13.5" thickBot="1" x14ac:dyDescent="0.25">
      <c r="A20" s="4" t="s">
        <v>15</v>
      </c>
      <c r="B20" s="52">
        <v>0</v>
      </c>
    </row>
    <row r="21" spans="1:2" ht="13.5" thickBot="1" x14ac:dyDescent="0.25">
      <c r="A21" s="4" t="s">
        <v>16</v>
      </c>
      <c r="B21" s="52">
        <v>0</v>
      </c>
    </row>
    <row r="22" spans="1:2" ht="13.5" thickBot="1" x14ac:dyDescent="0.25">
      <c r="A22" s="4" t="s">
        <v>17</v>
      </c>
      <c r="B22" s="52">
        <v>8.4003999999999994</v>
      </c>
    </row>
    <row r="23" spans="1:2" ht="13.5" thickBot="1" x14ac:dyDescent="0.25">
      <c r="A23" s="4" t="s">
        <v>18</v>
      </c>
      <c r="B23" s="52">
        <v>0</v>
      </c>
    </row>
    <row r="24" spans="1:2" ht="18.75" customHeight="1" thickBot="1" x14ac:dyDescent="0.25">
      <c r="A24" s="2" t="s">
        <v>19</v>
      </c>
      <c r="B24" s="100" t="s">
        <v>99</v>
      </c>
    </row>
    <row r="25" spans="1:2" ht="13.5" thickBot="1" x14ac:dyDescent="0.25">
      <c r="A25" s="6" t="s">
        <v>20</v>
      </c>
      <c r="B25" s="52">
        <v>0</v>
      </c>
    </row>
    <row r="26" spans="1:2" ht="13.5" thickBot="1" x14ac:dyDescent="0.25">
      <c r="A26" s="4" t="s">
        <v>21</v>
      </c>
      <c r="B26" s="52">
        <v>0</v>
      </c>
    </row>
    <row r="27" spans="1:2" ht="18.75" customHeight="1" thickBot="1" x14ac:dyDescent="0.25">
      <c r="A27" s="3" t="s">
        <v>22</v>
      </c>
      <c r="B27" s="52">
        <f>SUM(B6:B26)</f>
        <v>15.11252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5.0903145440389099E-4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5.9312632162989213E-4</v>
      </c>
    </row>
    <row r="32" spans="1:2" ht="18.75" customHeight="1" thickBot="1" x14ac:dyDescent="0.25">
      <c r="A32" s="3" t="s">
        <v>26</v>
      </c>
      <c r="B32" s="1">
        <v>16502.713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thickBot="1" x14ac:dyDescent="0.25">
      <c r="A35" s="43">
        <f>+(B27/B40)</f>
        <v>5.9312632162989213E-4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34456.144999999997</v>
      </c>
    </row>
    <row r="38" spans="1:2" ht="12.75" customHeight="1" x14ac:dyDescent="0.2">
      <c r="A38" s="7" t="s">
        <v>73</v>
      </c>
      <c r="B38" s="5">
        <v>16502.713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25479.428999999996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/>
    </row>
    <row r="2" spans="1:2" x14ac:dyDescent="0.2">
      <c r="A2" s="67" t="s">
        <v>82</v>
      </c>
      <c r="B2" s="68" t="s">
        <v>100</v>
      </c>
    </row>
    <row r="3" spans="1:2" x14ac:dyDescent="0.2">
      <c r="A3" s="10" t="s">
        <v>60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0</v>
      </c>
    </row>
    <row r="7" spans="1:2" ht="13.5" thickBot="1" x14ac:dyDescent="0.25">
      <c r="A7" s="4" t="s">
        <v>2</v>
      </c>
      <c r="B7" s="49">
        <v>3.0866600000000002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0.37102999999999997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0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4.5290900000000001</v>
      </c>
    </row>
    <row r="23" spans="1:2" ht="13.5" thickBot="1" x14ac:dyDescent="0.25">
      <c r="A23" s="4" t="s">
        <v>18</v>
      </c>
      <c r="B23" s="49">
        <v>0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7.9867800000000004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4.7950569440075735E-4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4.8527633061929787E-4</v>
      </c>
    </row>
    <row r="32" spans="1:2" ht="18.75" customHeight="1" thickBot="1" x14ac:dyDescent="0.25">
      <c r="A32" s="3" t="s">
        <v>26</v>
      </c>
      <c r="B32" s="1">
        <f>+B38</f>
        <v>9445.3310000000001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23471.09</v>
      </c>
    </row>
    <row r="38" spans="1:2" ht="12.75" customHeight="1" x14ac:dyDescent="0.2">
      <c r="A38" s="7" t="s">
        <v>73</v>
      </c>
      <c r="B38" s="5">
        <v>9445.3310000000001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16458.210500000001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/>
    </row>
    <row r="2" spans="1:2" x14ac:dyDescent="0.2">
      <c r="A2" s="67" t="s">
        <v>83</v>
      </c>
      <c r="B2" s="68" t="s">
        <v>100</v>
      </c>
    </row>
    <row r="3" spans="1:2" x14ac:dyDescent="0.2">
      <c r="A3" s="10" t="s">
        <v>61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0</v>
      </c>
    </row>
    <row r="7" spans="1:2" ht="13.5" thickBot="1" x14ac:dyDescent="0.25">
      <c r="A7" s="4" t="s">
        <v>2</v>
      </c>
      <c r="B7" s="49">
        <v>0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0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0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0</v>
      </c>
    </row>
    <row r="23" spans="1:2" ht="13.5" thickBot="1" x14ac:dyDescent="0.25">
      <c r="A23" s="4" t="s">
        <v>18</v>
      </c>
      <c r="B23" s="49">
        <v>0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0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0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50" t="s">
        <v>74</v>
      </c>
      <c r="B31" s="46">
        <f>+(B27/B40)</f>
        <v>0</v>
      </c>
    </row>
    <row r="32" spans="1:2" ht="18.75" customHeight="1" thickBot="1" x14ac:dyDescent="0.25">
      <c r="A32" s="3" t="s">
        <v>26</v>
      </c>
      <c r="B32" s="1">
        <f>+B38</f>
        <v>21832.238000000001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161467.52299999999</v>
      </c>
    </row>
    <row r="38" spans="1:2" ht="12.75" customHeight="1" x14ac:dyDescent="0.2">
      <c r="A38" s="7" t="s">
        <v>73</v>
      </c>
      <c r="B38" s="5">
        <v>21832.238000000001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91649.880499999999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2" sqref="A2:B4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71" t="s">
        <v>99</v>
      </c>
    </row>
    <row r="2" spans="1:2" x14ac:dyDescent="0.2">
      <c r="A2" s="67" t="s">
        <v>84</v>
      </c>
      <c r="B2" s="91" t="s">
        <v>99</v>
      </c>
    </row>
    <row r="3" spans="1:2" x14ac:dyDescent="0.2">
      <c r="A3" s="10" t="s">
        <v>62</v>
      </c>
      <c r="B3" s="71" t="s">
        <v>99</v>
      </c>
    </row>
    <row r="4" spans="1:2" ht="13.5" thickBot="1" x14ac:dyDescent="0.25">
      <c r="A4" s="94" t="s">
        <v>71</v>
      </c>
      <c r="B4" s="108" t="s">
        <v>99</v>
      </c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0</v>
      </c>
    </row>
    <row r="7" spans="1:2" ht="13.5" thickBot="1" x14ac:dyDescent="0.25">
      <c r="A7" s="4" t="s">
        <v>2</v>
      </c>
      <c r="B7" s="49">
        <v>9.7544599999999999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1.8763699999999999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12.33961</v>
      </c>
    </row>
    <row r="21" spans="1:2" ht="13.5" thickBot="1" x14ac:dyDescent="0.25">
      <c r="A21" s="4" t="s">
        <v>16</v>
      </c>
      <c r="B21" s="49">
        <v>126.21422999999999</v>
      </c>
    </row>
    <row r="22" spans="1:2" ht="13.5" thickBot="1" x14ac:dyDescent="0.25">
      <c r="A22" s="4" t="s">
        <v>17</v>
      </c>
      <c r="B22" s="49">
        <v>2.0734599999999999</v>
      </c>
    </row>
    <row r="23" spans="1:2" ht="13.5" thickBot="1" x14ac:dyDescent="0.25">
      <c r="A23" s="4" t="s">
        <v>18</v>
      </c>
      <c r="B23" s="49">
        <v>0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152.25812999999999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1.1472527736814328E-3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1.0142640781404878E-3</v>
      </c>
    </row>
    <row r="32" spans="1:2" ht="18.75" customHeight="1" thickBot="1" x14ac:dyDescent="0.25">
      <c r="A32" s="3" t="s">
        <v>26</v>
      </c>
      <c r="B32" s="1">
        <f>+B38</f>
        <v>122577.433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97" t="s">
        <v>99</v>
      </c>
      <c r="B34" s="98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177656.27</v>
      </c>
    </row>
    <row r="38" spans="1:2" ht="12.75" customHeight="1" x14ac:dyDescent="0.2">
      <c r="A38" s="7" t="s">
        <v>73</v>
      </c>
      <c r="B38" s="5">
        <v>122577.433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150116.85149999999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spans="52:52" ht="12.75" hidden="1" customHeight="1" x14ac:dyDescent="0.2"/>
    <row r="9986" spans="52:52" ht="12.75" hidden="1" customHeight="1" x14ac:dyDescent="0.2"/>
    <row r="9987" spans="52:52" ht="12.75" hidden="1" customHeight="1" x14ac:dyDescent="0.2"/>
    <row r="9988" spans="52:52" ht="12.75" hidden="1" customHeight="1" x14ac:dyDescent="0.2"/>
    <row r="9989" spans="52:52" ht="12.75" hidden="1" customHeight="1" x14ac:dyDescent="0.2"/>
    <row r="9990" spans="52:52" ht="12.75" hidden="1" customHeight="1" x14ac:dyDescent="0.2"/>
    <row r="9991" spans="52:52" ht="12.75" hidden="1" customHeight="1" x14ac:dyDescent="0.2"/>
    <row r="9992" spans="52:52" ht="12.75" hidden="1" customHeight="1" x14ac:dyDescent="0.2"/>
    <row r="9993" spans="52:52" ht="12.75" hidden="1" customHeight="1" x14ac:dyDescent="0.2"/>
    <row r="9994" spans="52:52" ht="12.75" hidden="1" customHeight="1" x14ac:dyDescent="0.2"/>
    <row r="9995" spans="52:52" ht="12.75" hidden="1" customHeight="1" x14ac:dyDescent="0.2"/>
    <row r="9996" spans="52:52" ht="12.75" hidden="1" customHeight="1" x14ac:dyDescent="0.2"/>
    <row r="9997" spans="52:52" ht="12.75" hidden="1" customHeight="1" x14ac:dyDescent="0.2"/>
    <row r="9998" spans="52:52" ht="12.75" hidden="1" customHeight="1" x14ac:dyDescent="0.2"/>
    <row r="9999" spans="52:52" ht="12.75" hidden="1" customHeight="1" x14ac:dyDescent="0.2"/>
    <row r="10000" spans="52:52" ht="12.75" hidden="1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sqref="A1:B4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 t="s">
        <v>100</v>
      </c>
    </row>
    <row r="2" spans="1:2" x14ac:dyDescent="0.2">
      <c r="A2" s="67" t="s">
        <v>85</v>
      </c>
      <c r="B2" s="68"/>
    </row>
    <row r="3" spans="1:2" x14ac:dyDescent="0.2">
      <c r="A3" s="10" t="s">
        <v>63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9">
        <v>0</v>
      </c>
    </row>
    <row r="7" spans="1:2" ht="13.5" thickBot="1" x14ac:dyDescent="0.25">
      <c r="A7" s="4" t="s">
        <v>2</v>
      </c>
      <c r="B7" s="49">
        <v>1.9729299999999999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5.3930000000000006E-2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0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0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0</v>
      </c>
    </row>
    <row r="17" spans="1:2" ht="13.5" thickBot="1" x14ac:dyDescent="0.25">
      <c r="A17" s="4" t="s">
        <v>12</v>
      </c>
      <c r="B17" s="49">
        <v>0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0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2.6126300000000002</v>
      </c>
    </row>
    <row r="23" spans="1:2" ht="13.5" thickBot="1" x14ac:dyDescent="0.25">
      <c r="A23" s="4" t="s">
        <v>18</v>
      </c>
      <c r="B23" s="49">
        <v>0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</v>
      </c>
    </row>
    <row r="27" spans="1:2" ht="18.75" customHeight="1" thickBot="1" x14ac:dyDescent="0.25">
      <c r="A27" s="3" t="s">
        <v>22</v>
      </c>
      <c r="B27" s="49">
        <f>SUM(B6:B26)</f>
        <v>4.6394900000000003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9.1079752958680971E-4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50" t="s">
        <v>74</v>
      </c>
      <c r="B31" s="46">
        <f>+(B27/B40)</f>
        <v>8.8546518035940676E-4</v>
      </c>
    </row>
    <row r="32" spans="1:2" ht="18.75" customHeight="1" thickBot="1" x14ac:dyDescent="0.25">
      <c r="A32" s="3" t="s">
        <v>26</v>
      </c>
      <c r="B32" s="1">
        <f>+B38</f>
        <v>2868.5079999999998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7610.7070000000003</v>
      </c>
    </row>
    <row r="38" spans="1:2" ht="12.75" customHeight="1" x14ac:dyDescent="0.2">
      <c r="A38" s="7" t="s">
        <v>73</v>
      </c>
      <c r="B38" s="5">
        <v>2868.5079999999998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5239.6075000000001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71" t="s">
        <v>99</v>
      </c>
    </row>
    <row r="2" spans="1:2" x14ac:dyDescent="0.2">
      <c r="A2" s="67" t="s">
        <v>86</v>
      </c>
      <c r="B2" s="91" t="s">
        <v>99</v>
      </c>
    </row>
    <row r="3" spans="1:2" x14ac:dyDescent="0.2">
      <c r="A3" s="10" t="s">
        <v>64</v>
      </c>
      <c r="B3" s="71" t="s">
        <v>99</v>
      </c>
    </row>
    <row r="4" spans="1:2" ht="13.5" thickBot="1" x14ac:dyDescent="0.25">
      <c r="A4" s="94" t="s">
        <v>71</v>
      </c>
      <c r="B4" s="108" t="s">
        <v>99</v>
      </c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52">
        <v>0</v>
      </c>
    </row>
    <row r="7" spans="1:2" ht="13.5" thickBot="1" x14ac:dyDescent="0.25">
      <c r="A7" s="4" t="s">
        <v>2</v>
      </c>
      <c r="B7" s="52">
        <v>1210.98108</v>
      </c>
    </row>
    <row r="8" spans="1:2" ht="18.75" customHeight="1" thickBot="1" x14ac:dyDescent="0.25">
      <c r="A8" s="2" t="s">
        <v>3</v>
      </c>
      <c r="B8" s="100" t="s">
        <v>99</v>
      </c>
    </row>
    <row r="9" spans="1:2" ht="13.5" thickBot="1" x14ac:dyDescent="0.25">
      <c r="A9" s="6" t="s">
        <v>4</v>
      </c>
      <c r="B9" s="52">
        <v>0</v>
      </c>
    </row>
    <row r="10" spans="1:2" ht="13.5" thickBot="1" x14ac:dyDescent="0.25">
      <c r="A10" s="4" t="s">
        <v>5</v>
      </c>
      <c r="B10" s="52">
        <v>38.465269999999997</v>
      </c>
    </row>
    <row r="11" spans="1:2" ht="18.75" customHeight="1" thickBot="1" x14ac:dyDescent="0.25">
      <c r="A11" s="2" t="s">
        <v>6</v>
      </c>
      <c r="B11" s="100" t="s">
        <v>99</v>
      </c>
    </row>
    <row r="12" spans="1:2" ht="13.5" thickBot="1" x14ac:dyDescent="0.25">
      <c r="A12" s="6" t="s">
        <v>7</v>
      </c>
      <c r="B12" s="52">
        <v>1179.2033900000001</v>
      </c>
    </row>
    <row r="13" spans="1:2" ht="13.5" thickBot="1" x14ac:dyDescent="0.25">
      <c r="A13" s="4" t="s">
        <v>8</v>
      </c>
      <c r="B13" s="52">
        <v>0</v>
      </c>
    </row>
    <row r="14" spans="1:2" ht="13.5" thickBot="1" x14ac:dyDescent="0.25">
      <c r="A14" s="4" t="s">
        <v>9</v>
      </c>
      <c r="B14" s="52">
        <v>12.427100000000001</v>
      </c>
    </row>
    <row r="15" spans="1:2" ht="18.75" customHeight="1" thickBot="1" x14ac:dyDescent="0.25">
      <c r="A15" s="2" t="s">
        <v>10</v>
      </c>
      <c r="B15" s="100" t="s">
        <v>99</v>
      </c>
    </row>
    <row r="16" spans="1:2" ht="13.5" thickBot="1" x14ac:dyDescent="0.25">
      <c r="A16" s="6" t="s">
        <v>11</v>
      </c>
      <c r="B16" s="52">
        <v>691.91458</v>
      </c>
    </row>
    <row r="17" spans="1:2" ht="13.5" thickBot="1" x14ac:dyDescent="0.25">
      <c r="A17" s="4" t="s">
        <v>12</v>
      </c>
      <c r="B17" s="52">
        <v>1850.0954200000001</v>
      </c>
    </row>
    <row r="18" spans="1:2" ht="13.5" thickBot="1" x14ac:dyDescent="0.25">
      <c r="A18" s="4" t="s">
        <v>13</v>
      </c>
      <c r="B18" s="52">
        <v>0</v>
      </c>
    </row>
    <row r="19" spans="1:2" ht="13.5" thickBot="1" x14ac:dyDescent="0.25">
      <c r="A19" s="4" t="s">
        <v>14</v>
      </c>
      <c r="B19" s="52">
        <v>0</v>
      </c>
    </row>
    <row r="20" spans="1:2" ht="13.5" thickBot="1" x14ac:dyDescent="0.25">
      <c r="A20" s="4" t="s">
        <v>15</v>
      </c>
      <c r="B20" s="52">
        <v>0.63296999999999937</v>
      </c>
    </row>
    <row r="21" spans="1:2" ht="13.5" thickBot="1" x14ac:dyDescent="0.25">
      <c r="A21" s="4" t="s">
        <v>16</v>
      </c>
      <c r="B21" s="52">
        <v>0</v>
      </c>
    </row>
    <row r="22" spans="1:2" ht="13.5" thickBot="1" x14ac:dyDescent="0.25">
      <c r="A22" s="4" t="s">
        <v>17</v>
      </c>
      <c r="B22" s="52">
        <v>0</v>
      </c>
    </row>
    <row r="23" spans="1:2" ht="13.5" thickBot="1" x14ac:dyDescent="0.25">
      <c r="A23" s="4" t="s">
        <v>18</v>
      </c>
      <c r="B23" s="52">
        <v>134.18924999999999</v>
      </c>
    </row>
    <row r="24" spans="1:2" ht="18.75" customHeight="1" thickBot="1" x14ac:dyDescent="0.25">
      <c r="A24" s="2" t="s">
        <v>19</v>
      </c>
      <c r="B24" s="100" t="s">
        <v>99</v>
      </c>
    </row>
    <row r="25" spans="1:2" ht="13.5" thickBot="1" x14ac:dyDescent="0.25">
      <c r="A25" s="6" t="s">
        <v>20</v>
      </c>
      <c r="B25" s="52">
        <v>0</v>
      </c>
    </row>
    <row r="26" spans="1:2" ht="13.5" thickBot="1" x14ac:dyDescent="0.25">
      <c r="A26" s="4" t="s">
        <v>21</v>
      </c>
      <c r="B26" s="52">
        <v>0</v>
      </c>
    </row>
    <row r="27" spans="1:2" ht="18.75" customHeight="1" thickBot="1" x14ac:dyDescent="0.25">
      <c r="A27" s="3" t="s">
        <v>22</v>
      </c>
      <c r="B27" s="52">
        <f>SUM(B6:B26)</f>
        <v>5117.90906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1.74678534973549E-3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2.0339313321167374E-3</v>
      </c>
    </row>
    <row r="32" spans="1:2" ht="18.75" customHeight="1" thickBot="1" x14ac:dyDescent="0.25">
      <c r="A32" s="3" t="s">
        <v>26</v>
      </c>
      <c r="B32" s="1">
        <f>+B38</f>
        <v>2207503.9789999998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97" t="s">
        <v>99</v>
      </c>
      <c r="B34" s="98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2825024.8769999999</v>
      </c>
    </row>
    <row r="38" spans="1:2" ht="12.75" customHeight="1" x14ac:dyDescent="0.2">
      <c r="A38" s="7" t="s">
        <v>73</v>
      </c>
      <c r="B38" s="5">
        <v>2207503.9789999998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2516264.4279999998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 t="s">
        <v>100</v>
      </c>
    </row>
    <row r="2" spans="1:2" x14ac:dyDescent="0.2">
      <c r="A2" s="67" t="s">
        <v>87</v>
      </c>
      <c r="B2" s="68"/>
    </row>
    <row r="3" spans="1:2" x14ac:dyDescent="0.2">
      <c r="A3" s="10" t="s">
        <v>65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52">
        <v>4.0227200000000005</v>
      </c>
    </row>
    <row r="7" spans="1:2" ht="13.5" thickBot="1" x14ac:dyDescent="0.25">
      <c r="A7" s="4" t="s">
        <v>2</v>
      </c>
      <c r="B7" s="52">
        <v>1274.2626100000002</v>
      </c>
    </row>
    <row r="8" spans="1:2" ht="18.75" customHeight="1" thickBot="1" x14ac:dyDescent="0.25">
      <c r="A8" s="2" t="s">
        <v>3</v>
      </c>
      <c r="B8" s="100" t="s">
        <v>99</v>
      </c>
    </row>
    <row r="9" spans="1:2" ht="13.5" thickBot="1" x14ac:dyDescent="0.25">
      <c r="A9" s="6" t="s">
        <v>4</v>
      </c>
      <c r="B9" s="52">
        <v>0</v>
      </c>
    </row>
    <row r="10" spans="1:2" ht="13.5" thickBot="1" x14ac:dyDescent="0.25">
      <c r="A10" s="4" t="s">
        <v>5</v>
      </c>
      <c r="B10" s="52">
        <v>33.15222</v>
      </c>
    </row>
    <row r="11" spans="1:2" ht="18.75" customHeight="1" thickBot="1" x14ac:dyDescent="0.25">
      <c r="A11" s="2" t="s">
        <v>6</v>
      </c>
      <c r="B11" s="100" t="s">
        <v>99</v>
      </c>
    </row>
    <row r="12" spans="1:2" ht="13.5" thickBot="1" x14ac:dyDescent="0.25">
      <c r="A12" s="6" t="s">
        <v>7</v>
      </c>
      <c r="B12" s="52">
        <v>777.30500999999992</v>
      </c>
    </row>
    <row r="13" spans="1:2" ht="13.5" thickBot="1" x14ac:dyDescent="0.25">
      <c r="A13" s="4" t="s">
        <v>8</v>
      </c>
      <c r="B13" s="52">
        <v>0</v>
      </c>
    </row>
    <row r="14" spans="1:2" ht="13.5" thickBot="1" x14ac:dyDescent="0.25">
      <c r="A14" s="4" t="s">
        <v>9</v>
      </c>
      <c r="B14" s="52">
        <v>78.709689999999995</v>
      </c>
    </row>
    <row r="15" spans="1:2" ht="18.75" customHeight="1" thickBot="1" x14ac:dyDescent="0.25">
      <c r="A15" s="2" t="s">
        <v>10</v>
      </c>
      <c r="B15" s="100" t="s">
        <v>99</v>
      </c>
    </row>
    <row r="16" spans="1:2" ht="13.5" thickBot="1" x14ac:dyDescent="0.25">
      <c r="A16" s="6" t="s">
        <v>11</v>
      </c>
      <c r="B16" s="52">
        <v>535.06224999999995</v>
      </c>
    </row>
    <row r="17" spans="1:2" ht="13.5" thickBot="1" x14ac:dyDescent="0.25">
      <c r="A17" s="4" t="s">
        <v>12</v>
      </c>
      <c r="B17" s="52">
        <v>3006.0945099999999</v>
      </c>
    </row>
    <row r="18" spans="1:2" ht="13.5" thickBot="1" x14ac:dyDescent="0.25">
      <c r="A18" s="4" t="s">
        <v>13</v>
      </c>
      <c r="B18" s="52">
        <v>0</v>
      </c>
    </row>
    <row r="19" spans="1:2" ht="13.5" thickBot="1" x14ac:dyDescent="0.25">
      <c r="A19" s="4" t="s">
        <v>14</v>
      </c>
      <c r="B19" s="52">
        <v>0</v>
      </c>
    </row>
    <row r="20" spans="1:2" ht="13.5" thickBot="1" x14ac:dyDescent="0.25">
      <c r="A20" s="4" t="s">
        <v>15</v>
      </c>
      <c r="B20" s="52">
        <v>0.53354000000000001</v>
      </c>
    </row>
    <row r="21" spans="1:2" ht="13.5" thickBot="1" x14ac:dyDescent="0.25">
      <c r="A21" s="4" t="s">
        <v>16</v>
      </c>
      <c r="B21" s="52">
        <v>0</v>
      </c>
    </row>
    <row r="22" spans="1:2" ht="13.5" thickBot="1" x14ac:dyDescent="0.25">
      <c r="A22" s="4" t="s">
        <v>17</v>
      </c>
      <c r="B22" s="52">
        <v>0</v>
      </c>
    </row>
    <row r="23" spans="1:2" ht="13.5" thickBot="1" x14ac:dyDescent="0.25">
      <c r="A23" s="4" t="s">
        <v>18</v>
      </c>
      <c r="B23" s="52">
        <v>150.61852999999999</v>
      </c>
    </row>
    <row r="24" spans="1:2" ht="18.75" customHeight="1" thickBot="1" x14ac:dyDescent="0.25">
      <c r="A24" s="2" t="s">
        <v>19</v>
      </c>
      <c r="B24" s="100" t="s">
        <v>99</v>
      </c>
    </row>
    <row r="25" spans="1:2" ht="13.5" thickBot="1" x14ac:dyDescent="0.25">
      <c r="A25" s="6" t="s">
        <v>20</v>
      </c>
      <c r="B25" s="52">
        <v>0</v>
      </c>
    </row>
    <row r="26" spans="1:2" ht="13.5" thickBot="1" x14ac:dyDescent="0.25">
      <c r="A26" s="4" t="s">
        <v>21</v>
      </c>
      <c r="B26" s="52">
        <v>0</v>
      </c>
    </row>
    <row r="27" spans="1:2" ht="18.75" customHeight="1" thickBot="1" x14ac:dyDescent="0.25">
      <c r="A27" s="3" t="s">
        <v>22</v>
      </c>
      <c r="B27" s="52">
        <f>SUM(B6:B26)</f>
        <v>5859.7610800000002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1.8236227211300873E-3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1.8191937095982816E-3</v>
      </c>
    </row>
    <row r="32" spans="1:2" ht="18.75" customHeight="1" thickBot="1" x14ac:dyDescent="0.25">
      <c r="A32" s="3" t="s">
        <v>26</v>
      </c>
      <c r="B32" s="1">
        <f>+B38</f>
        <v>2450953.1430000002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3991198.7280000001</v>
      </c>
    </row>
    <row r="38" spans="1:2" ht="12.75" customHeight="1" x14ac:dyDescent="0.2">
      <c r="A38" s="7" t="s">
        <v>73</v>
      </c>
      <c r="B38" s="5">
        <v>2450953.1430000002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3221075.9355000001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 t="s">
        <v>100</v>
      </c>
    </row>
    <row r="2" spans="1:2" x14ac:dyDescent="0.2">
      <c r="A2" s="67" t="s">
        <v>88</v>
      </c>
      <c r="B2" s="68"/>
    </row>
    <row r="3" spans="1:2" x14ac:dyDescent="0.2">
      <c r="A3" s="10" t="s">
        <v>66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24.514849999999999</v>
      </c>
    </row>
    <row r="7" spans="1:2" ht="13.5" thickBot="1" x14ac:dyDescent="0.25">
      <c r="A7" s="4" t="s">
        <v>2</v>
      </c>
      <c r="B7" s="51">
        <v>2920.0612799999999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72.972219999999993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9">
        <v>1901.8391500000002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239.72125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1725.9533999999999</v>
      </c>
    </row>
    <row r="17" spans="1:2" ht="13.5" thickBot="1" x14ac:dyDescent="0.25">
      <c r="A17" s="4" t="s">
        <v>12</v>
      </c>
      <c r="B17" s="49">
        <v>9260.1703799999996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1.740520000000001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0</v>
      </c>
    </row>
    <row r="23" spans="1:2" ht="13.5" thickBot="1" x14ac:dyDescent="0.25">
      <c r="A23" s="4" t="s">
        <v>18</v>
      </c>
      <c r="B23" s="49">
        <v>264.18013000000002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6.5519999999999996</v>
      </c>
    </row>
    <row r="27" spans="1:2" ht="18.75" customHeight="1" thickBot="1" x14ac:dyDescent="0.25">
      <c r="A27" s="3" t="s">
        <v>22</v>
      </c>
      <c r="B27" s="49">
        <f>SUM(B6:B26)</f>
        <v>16417.705179999997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1.8458321849591243E-3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1.7388896343025434E-3</v>
      </c>
    </row>
    <row r="32" spans="1:2" ht="18.75" customHeight="1" thickBot="1" x14ac:dyDescent="0.25">
      <c r="A32" s="3" t="s">
        <v>26</v>
      </c>
      <c r="B32" s="1">
        <f>+B38</f>
        <v>7129811.5219999999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11753163.977</v>
      </c>
    </row>
    <row r="38" spans="1:2" ht="12.75" customHeight="1" x14ac:dyDescent="0.2">
      <c r="A38" s="7" t="s">
        <v>73</v>
      </c>
      <c r="B38" s="5">
        <v>7129811.5219999999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9441487.749499999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 t="s">
        <v>100</v>
      </c>
    </row>
    <row r="2" spans="1:2" x14ac:dyDescent="0.2">
      <c r="A2" s="67" t="s">
        <v>89</v>
      </c>
      <c r="B2" s="68"/>
    </row>
    <row r="3" spans="1:2" x14ac:dyDescent="0.2">
      <c r="A3" s="10" t="s">
        <v>67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16.353110000000001</v>
      </c>
    </row>
    <row r="7" spans="1:2" ht="13.5" thickBot="1" x14ac:dyDescent="0.25">
      <c r="A7" s="4" t="s">
        <v>2</v>
      </c>
      <c r="B7" s="49">
        <v>1409.9709499999999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37.861640000000001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803.27013999999997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122.74728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1022.4634800000001</v>
      </c>
    </row>
    <row r="17" spans="1:2" ht="13.5" thickBot="1" x14ac:dyDescent="0.25">
      <c r="A17" s="4" t="s">
        <v>12</v>
      </c>
      <c r="B17" s="49">
        <v>4617.1958599999998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0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0</v>
      </c>
    </row>
    <row r="23" spans="1:2" ht="13.5" thickBot="1" x14ac:dyDescent="0.25">
      <c r="A23" s="4" t="s">
        <v>18</v>
      </c>
      <c r="B23" s="49">
        <v>80.587649999999996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7.02</v>
      </c>
    </row>
    <row r="27" spans="1:2" ht="18.75" customHeight="1" thickBot="1" x14ac:dyDescent="0.25">
      <c r="A27" s="3" t="s">
        <v>22</v>
      </c>
      <c r="B27" s="49">
        <f>SUM(B6:B26)</f>
        <v>8117.4701100000011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1.9526606415114867E-3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4" t="s">
        <v>25</v>
      </c>
      <c r="B31" s="46">
        <f>+(B27/B40)</f>
        <v>1.7401682781248598E-3</v>
      </c>
    </row>
    <row r="32" spans="1:2" ht="18.75" customHeight="1" thickBot="1" x14ac:dyDescent="0.25">
      <c r="A32" s="3" t="s">
        <v>26</v>
      </c>
      <c r="B32" s="1">
        <f>+B38</f>
        <v>3344430.1540000001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5985092.9869999997</v>
      </c>
    </row>
    <row r="38" spans="1:2" ht="12.75" customHeight="1" x14ac:dyDescent="0.2">
      <c r="A38" s="7" t="s">
        <v>73</v>
      </c>
      <c r="B38" s="5">
        <v>3344430.1540000001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4664761.5704999994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D1" sqref="D1:AZ10000"/>
    </sheetView>
  </sheetViews>
  <sheetFormatPr defaultColWidth="0" defaultRowHeight="12.75" customHeight="1" zeroHeight="1" x14ac:dyDescent="0.2"/>
  <cols>
    <col min="1" max="1" width="129" bestFit="1" customWidth="1"/>
    <col min="2" max="2" width="23.5703125" bestFit="1" customWidth="1"/>
    <col min="3" max="52" width="9.140625" hidden="1" customWidth="1"/>
  </cols>
  <sheetData>
    <row r="1" spans="1:2" x14ac:dyDescent="0.2">
      <c r="A1" s="44" t="s">
        <v>56</v>
      </c>
      <c r="B1" s="45" t="s">
        <v>100</v>
      </c>
    </row>
    <row r="2" spans="1:2" x14ac:dyDescent="0.2">
      <c r="A2" s="67" t="s">
        <v>90</v>
      </c>
      <c r="B2" s="68"/>
    </row>
    <row r="3" spans="1:2" x14ac:dyDescent="0.2">
      <c r="A3" s="10" t="s">
        <v>68</v>
      </c>
      <c r="B3" s="45"/>
    </row>
    <row r="4" spans="1:2" ht="13.5" thickBot="1" x14ac:dyDescent="0.25">
      <c r="A4" s="94" t="s">
        <v>71</v>
      </c>
      <c r="B4" s="95"/>
    </row>
    <row r="5" spans="1:2" ht="18.75" customHeight="1" thickBot="1" x14ac:dyDescent="0.25">
      <c r="A5" s="107" t="s">
        <v>0</v>
      </c>
      <c r="B5" s="106" t="s">
        <v>98</v>
      </c>
    </row>
    <row r="6" spans="1:2" ht="13.5" thickBot="1" x14ac:dyDescent="0.25">
      <c r="A6" s="6" t="s">
        <v>1</v>
      </c>
      <c r="B6" s="48">
        <v>1.6819700000000002</v>
      </c>
    </row>
    <row r="7" spans="1:2" ht="13.5" thickBot="1" x14ac:dyDescent="0.25">
      <c r="A7" s="4" t="s">
        <v>2</v>
      </c>
      <c r="B7" s="49">
        <v>131.62561000000025</v>
      </c>
    </row>
    <row r="8" spans="1:2" ht="18.75" customHeight="1" thickBot="1" x14ac:dyDescent="0.25">
      <c r="A8" s="2" t="s">
        <v>3</v>
      </c>
      <c r="B8" s="96" t="s">
        <v>99</v>
      </c>
    </row>
    <row r="9" spans="1:2" ht="13.5" thickBot="1" x14ac:dyDescent="0.25">
      <c r="A9" s="6" t="s">
        <v>4</v>
      </c>
      <c r="B9" s="48">
        <v>0</v>
      </c>
    </row>
    <row r="10" spans="1:2" ht="13.5" thickBot="1" x14ac:dyDescent="0.25">
      <c r="A10" s="4" t="s">
        <v>5</v>
      </c>
      <c r="B10" s="49">
        <v>6.5410700000000004</v>
      </c>
    </row>
    <row r="11" spans="1:2" ht="18.75" customHeight="1" thickBot="1" x14ac:dyDescent="0.25">
      <c r="A11" s="2" t="s">
        <v>6</v>
      </c>
      <c r="B11" s="96" t="s">
        <v>99</v>
      </c>
    </row>
    <row r="12" spans="1:2" ht="13.5" thickBot="1" x14ac:dyDescent="0.25">
      <c r="A12" s="6" t="s">
        <v>7</v>
      </c>
      <c r="B12" s="48">
        <v>61.678489999999996</v>
      </c>
    </row>
    <row r="13" spans="1:2" ht="13.5" thickBot="1" x14ac:dyDescent="0.25">
      <c r="A13" s="4" t="s">
        <v>8</v>
      </c>
      <c r="B13" s="49">
        <v>0</v>
      </c>
    </row>
    <row r="14" spans="1:2" ht="13.5" thickBot="1" x14ac:dyDescent="0.25">
      <c r="A14" s="4" t="s">
        <v>9</v>
      </c>
      <c r="B14" s="49">
        <v>8.3095700000000008</v>
      </c>
    </row>
    <row r="15" spans="1:2" ht="18.75" customHeight="1" thickBot="1" x14ac:dyDescent="0.25">
      <c r="A15" s="2" t="s">
        <v>10</v>
      </c>
      <c r="B15" s="96" t="s">
        <v>99</v>
      </c>
    </row>
    <row r="16" spans="1:2" ht="13.5" thickBot="1" x14ac:dyDescent="0.25">
      <c r="A16" s="6" t="s">
        <v>11</v>
      </c>
      <c r="B16" s="48">
        <v>61.122979999999998</v>
      </c>
    </row>
    <row r="17" spans="1:2" ht="13.5" thickBot="1" x14ac:dyDescent="0.25">
      <c r="A17" s="4" t="s">
        <v>12</v>
      </c>
      <c r="B17" s="49">
        <v>291.58868000000001</v>
      </c>
    </row>
    <row r="18" spans="1:2" ht="13.5" thickBot="1" x14ac:dyDescent="0.25">
      <c r="A18" s="4" t="s">
        <v>13</v>
      </c>
      <c r="B18" s="49">
        <v>0</v>
      </c>
    </row>
    <row r="19" spans="1:2" ht="13.5" thickBot="1" x14ac:dyDescent="0.25">
      <c r="A19" s="4" t="s">
        <v>14</v>
      </c>
      <c r="B19" s="49">
        <v>0</v>
      </c>
    </row>
    <row r="20" spans="1:2" ht="13.5" thickBot="1" x14ac:dyDescent="0.25">
      <c r="A20" s="4" t="s">
        <v>15</v>
      </c>
      <c r="B20" s="49">
        <v>0</v>
      </c>
    </row>
    <row r="21" spans="1:2" ht="13.5" thickBot="1" x14ac:dyDescent="0.25">
      <c r="A21" s="4" t="s">
        <v>16</v>
      </c>
      <c r="B21" s="49">
        <v>0</v>
      </c>
    </row>
    <row r="22" spans="1:2" ht="13.5" thickBot="1" x14ac:dyDescent="0.25">
      <c r="A22" s="4" t="s">
        <v>17</v>
      </c>
      <c r="B22" s="49">
        <v>0</v>
      </c>
    </row>
    <row r="23" spans="1:2" ht="13.5" thickBot="1" x14ac:dyDescent="0.25">
      <c r="A23" s="4" t="s">
        <v>18</v>
      </c>
      <c r="B23" s="49">
        <v>6.0192700000000006</v>
      </c>
    </row>
    <row r="24" spans="1:2" ht="18.75" customHeight="1" thickBot="1" x14ac:dyDescent="0.25">
      <c r="A24" s="2" t="s">
        <v>19</v>
      </c>
      <c r="B24" s="96" t="s">
        <v>99</v>
      </c>
    </row>
    <row r="25" spans="1:2" ht="13.5" thickBot="1" x14ac:dyDescent="0.25">
      <c r="A25" s="6" t="s">
        <v>20</v>
      </c>
      <c r="B25" s="48">
        <v>0</v>
      </c>
    </row>
    <row r="26" spans="1:2" ht="13.5" thickBot="1" x14ac:dyDescent="0.25">
      <c r="A26" s="4" t="s">
        <v>21</v>
      </c>
      <c r="B26" s="49">
        <v>0.53820000000000001</v>
      </c>
    </row>
    <row r="27" spans="1:2" ht="18.75" customHeight="1" thickBot="1" x14ac:dyDescent="0.25">
      <c r="A27" s="3" t="s">
        <v>22</v>
      </c>
      <c r="B27" s="48">
        <f>SUM(B6:B26)</f>
        <v>569.10584000000017</v>
      </c>
    </row>
    <row r="28" spans="1:2" ht="18.75" customHeight="1" thickBot="1" x14ac:dyDescent="0.25">
      <c r="A28" s="2" t="s">
        <v>23</v>
      </c>
      <c r="B28" s="96" t="s">
        <v>99</v>
      </c>
    </row>
    <row r="29" spans="1:2" ht="13.5" thickBot="1" x14ac:dyDescent="0.25">
      <c r="A29" s="66" t="s">
        <v>24</v>
      </c>
      <c r="B29" s="63">
        <f>+SUM(B12,B16:B23,B26)/B32</f>
        <v>1.4667788377562764E-3</v>
      </c>
    </row>
    <row r="30" spans="1:2" ht="13.5" thickBot="1" x14ac:dyDescent="0.25">
      <c r="A30" s="73" t="s">
        <v>99</v>
      </c>
      <c r="B30" s="74" t="s">
        <v>99</v>
      </c>
    </row>
    <row r="31" spans="1:2" ht="13.5" thickBot="1" x14ac:dyDescent="0.25">
      <c r="A31" s="50" t="s">
        <v>74</v>
      </c>
      <c r="B31" s="46">
        <f>+(B27/B40)</f>
        <v>1.5157815019684561E-3</v>
      </c>
    </row>
    <row r="32" spans="1:2" ht="18.75" customHeight="1" thickBot="1" x14ac:dyDescent="0.25">
      <c r="A32" s="3" t="s">
        <v>26</v>
      </c>
      <c r="B32" s="1">
        <f>+B38</f>
        <v>286987.79200000002</v>
      </c>
    </row>
    <row r="33" spans="1:2" x14ac:dyDescent="0.2">
      <c r="A33" s="33" t="s">
        <v>27</v>
      </c>
      <c r="B33" s="34" t="s">
        <v>77</v>
      </c>
    </row>
    <row r="34" spans="1:2" ht="12.75" customHeight="1" x14ac:dyDescent="0.2">
      <c r="A34" s="75" t="s">
        <v>99</v>
      </c>
      <c r="B34" s="99" t="s">
        <v>99</v>
      </c>
    </row>
    <row r="35" spans="1:2" ht="12.75" customHeight="1" x14ac:dyDescent="0.2">
      <c r="A35" s="75" t="s">
        <v>99</v>
      </c>
      <c r="B35" s="96" t="s">
        <v>99</v>
      </c>
    </row>
    <row r="36" spans="1:2" ht="12.75" customHeight="1" x14ac:dyDescent="0.2">
      <c r="A36" s="75" t="s">
        <v>99</v>
      </c>
      <c r="B36" s="96" t="s">
        <v>99</v>
      </c>
    </row>
    <row r="37" spans="1:2" ht="12.75" customHeight="1" x14ac:dyDescent="0.2">
      <c r="A37" s="7" t="s">
        <v>72</v>
      </c>
      <c r="B37" s="5">
        <v>463919.696</v>
      </c>
    </row>
    <row r="38" spans="1:2" ht="12.75" customHeight="1" x14ac:dyDescent="0.2">
      <c r="A38" s="7" t="s">
        <v>73</v>
      </c>
      <c r="B38" s="5">
        <v>286987.79200000002</v>
      </c>
    </row>
    <row r="39" spans="1:2" ht="12.75" customHeight="1" x14ac:dyDescent="0.2">
      <c r="A39" s="75" t="s">
        <v>99</v>
      </c>
      <c r="B39" s="77" t="s">
        <v>99</v>
      </c>
    </row>
    <row r="40" spans="1:2" ht="12.75" customHeight="1" x14ac:dyDescent="0.2">
      <c r="A40" s="7" t="s">
        <v>28</v>
      </c>
      <c r="B40" s="5">
        <f>AVERAGE(B37:B38)</f>
        <v>375453.74400000001</v>
      </c>
    </row>
    <row r="41" spans="1:2" ht="12.75" hidden="1" customHeight="1" x14ac:dyDescent="0.2"/>
    <row r="42" spans="1:2" ht="12.75" hidden="1" customHeight="1" x14ac:dyDescent="0.2"/>
    <row r="43" spans="1:2" ht="12.75" hidden="1" customHeight="1" x14ac:dyDescent="0.2"/>
    <row r="44" spans="1:2" ht="12.75" hidden="1" customHeight="1" x14ac:dyDescent="0.2"/>
    <row r="45" spans="1:2" ht="12.75" hidden="1" customHeight="1" x14ac:dyDescent="0.2"/>
    <row r="46" spans="1:2" ht="12.75" hidden="1" customHeight="1" x14ac:dyDescent="0.2"/>
    <row r="47" spans="1:2" ht="12.75" hidden="1" customHeight="1" x14ac:dyDescent="0.2"/>
    <row r="48" spans="1: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נספח 1_כללי</vt:lpstr>
      <vt:lpstr>נספח 2_פרוט עמלות והוצאות</vt:lpstr>
      <vt:lpstr>נספח 3_פירוט עמלות ניהול חיצוני</vt:lpstr>
      <vt:lpstr>נספח 1_8695</vt:lpstr>
      <vt:lpstr>נספח 1_8696</vt:lpstr>
      <vt:lpstr>נספח 1_8697</vt:lpstr>
      <vt:lpstr>נספח 1_8698</vt:lpstr>
      <vt:lpstr>נספח 1_8699</vt:lpstr>
      <vt:lpstr>נספח 1_9452 </vt:lpstr>
      <vt:lpstr>נספח 1_9677 </vt:lpstr>
      <vt:lpstr>נספח 1_12531 </vt:lpstr>
      <vt:lpstr>נספח 1_12532 </vt:lpstr>
      <vt:lpstr>נספח 1_12533 </vt:lpstr>
      <vt:lpstr>נספח 1_12534 </vt:lpstr>
      <vt:lpstr>נספח 1_12957 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מור קופות גמל בע"מ  - קופת גמל תגמולים ופיצויים</dc:title>
  <dc:creator>Zeevik Levinger</dc:creator>
  <cp:lastModifiedBy>Artiom Zelensky</cp:lastModifiedBy>
  <dcterms:created xsi:type="dcterms:W3CDTF">2021-07-21T08:48:31Z</dcterms:created>
  <dcterms:modified xsi:type="dcterms:W3CDTF">2024-10-15T07:17:38Z</dcterms:modified>
  <dc:language>עברית</dc:language>
</cp:coreProperties>
</file>