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4.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m_artiomz\Desktop\דחוף 2\"/>
    </mc:Choice>
  </mc:AlternateContent>
  <xr:revisionPtr revIDLastSave="0" documentId="13_ncr:1_{D9BD77F5-A00B-45C8-8CE1-746B4DADC1F7}" xr6:coauthVersionLast="36" xr6:coauthVersionMax="47" xr10:uidLastSave="{00000000-0000-0000-0000-000000000000}"/>
  <bookViews>
    <workbookView xWindow="-105" yWindow="-105" windowWidth="23250" windowHeight="1257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6" l="1"/>
  <c r="F31" i="6"/>
  <c r="F42" i="6"/>
  <c r="F57" i="6"/>
  <c r="F68" i="6"/>
  <c r="F78" i="6"/>
  <c r="F88" i="6"/>
  <c r="F98" i="6"/>
  <c r="F108" i="6"/>
  <c r="F138" i="6"/>
  <c r="F153" i="6"/>
  <c r="F163" i="6"/>
  <c r="F173" i="6"/>
  <c r="F75" i="1"/>
  <c r="F19" i="1"/>
  <c r="F37" i="1"/>
  <c r="F56" i="1" l="1"/>
  <c r="I174" i="6"/>
  <c r="H174" i="6"/>
  <c r="C173" i="6"/>
  <c r="I172" i="6"/>
  <c r="H172" i="6"/>
  <c r="I171" i="6"/>
  <c r="H171" i="6"/>
  <c r="I170" i="6"/>
  <c r="H170" i="6"/>
  <c r="I169" i="6"/>
  <c r="H169" i="6"/>
  <c r="I164" i="6"/>
  <c r="H164" i="6"/>
  <c r="C163" i="6"/>
  <c r="I162" i="6"/>
  <c r="H162" i="6"/>
  <c r="I161" i="6"/>
  <c r="H161" i="6"/>
  <c r="I160" i="6"/>
  <c r="H160" i="6"/>
  <c r="I159" i="6"/>
  <c r="H159" i="6"/>
  <c r="I154" i="6"/>
  <c r="H154" i="6"/>
  <c r="C153" i="6"/>
  <c r="I152" i="6"/>
  <c r="H152" i="6"/>
  <c r="I151" i="6"/>
  <c r="H151" i="6"/>
  <c r="I150" i="6"/>
  <c r="H150" i="6"/>
  <c r="I149" i="6"/>
  <c r="H149" i="6"/>
  <c r="I148" i="6"/>
  <c r="H148" i="6"/>
  <c r="I147" i="6"/>
  <c r="H147" i="6"/>
  <c r="I146" i="6"/>
  <c r="H146" i="6"/>
  <c r="I145" i="6"/>
  <c r="H145" i="6"/>
  <c r="I144" i="6"/>
  <c r="H144" i="6"/>
  <c r="E138" i="6"/>
  <c r="D138" i="6"/>
  <c r="C138" i="6"/>
  <c r="I137" i="6"/>
  <c r="H137" i="6"/>
  <c r="E128" i="6"/>
  <c r="D128" i="6"/>
  <c r="C128" i="6"/>
  <c r="I127" i="6"/>
  <c r="H127" i="6"/>
  <c r="I125" i="6"/>
  <c r="H125" i="6"/>
  <c r="E118" i="6"/>
  <c r="D118" i="6"/>
  <c r="C118" i="6"/>
  <c r="I117" i="6"/>
  <c r="H117" i="6"/>
  <c r="I115" i="6"/>
  <c r="H115" i="6"/>
  <c r="E108" i="6"/>
  <c r="D108" i="6"/>
  <c r="C108" i="6"/>
  <c r="I107" i="6"/>
  <c r="H107" i="6"/>
  <c r="I106" i="6"/>
  <c r="H106" i="6"/>
  <c r="I99" i="6"/>
  <c r="H99" i="6"/>
  <c r="C98" i="6"/>
  <c r="I97" i="6"/>
  <c r="H97" i="6"/>
  <c r="I96" i="6"/>
  <c r="H96" i="6"/>
  <c r="I95" i="6"/>
  <c r="H95" i="6"/>
  <c r="I94" i="6"/>
  <c r="H94" i="6"/>
  <c r="D88" i="6"/>
  <c r="C88" i="6"/>
  <c r="I87" i="6"/>
  <c r="H87" i="6"/>
  <c r="I86" i="6"/>
  <c r="H86" i="6"/>
  <c r="I85" i="6"/>
  <c r="H85" i="6"/>
  <c r="I84" i="6"/>
  <c r="H84" i="6"/>
  <c r="I79" i="6"/>
  <c r="H79" i="6"/>
  <c r="E78" i="6"/>
  <c r="D78" i="6"/>
  <c r="C78" i="6"/>
  <c r="I77" i="6"/>
  <c r="H77" i="6"/>
  <c r="I75" i="6"/>
  <c r="H75" i="6"/>
  <c r="I74" i="6"/>
  <c r="H74" i="6"/>
  <c r="E68" i="6"/>
  <c r="D68" i="6"/>
  <c r="C68" i="6"/>
  <c r="I67" i="6"/>
  <c r="H67" i="6"/>
  <c r="I64" i="6"/>
  <c r="H64" i="6"/>
  <c r="I58" i="6"/>
  <c r="H58" i="6"/>
  <c r="E57" i="6"/>
  <c r="D57" i="6"/>
  <c r="C57" i="6"/>
  <c r="I56" i="6"/>
  <c r="H56" i="6"/>
  <c r="I55" i="6"/>
  <c r="H55" i="6"/>
  <c r="I54" i="6"/>
  <c r="H54" i="6"/>
  <c r="I53" i="6"/>
  <c r="H53" i="6"/>
  <c r="I52" i="6"/>
  <c r="H52" i="6"/>
  <c r="I51" i="6"/>
  <c r="H51" i="6"/>
  <c r="I50" i="6"/>
  <c r="H50" i="6"/>
  <c r="I49" i="6"/>
  <c r="H49" i="6"/>
  <c r="I48" i="6"/>
  <c r="H48" i="6"/>
  <c r="I43" i="6"/>
  <c r="H43" i="6"/>
  <c r="C42" i="6"/>
  <c r="I41" i="6"/>
  <c r="H41" i="6"/>
  <c r="I40" i="6"/>
  <c r="H40" i="6"/>
  <c r="I39" i="6"/>
  <c r="H39" i="6"/>
  <c r="I38" i="6"/>
  <c r="H38" i="6"/>
  <c r="I32" i="6"/>
  <c r="H32" i="6"/>
  <c r="E31" i="6"/>
  <c r="D31" i="6"/>
  <c r="C31" i="6"/>
  <c r="I30" i="6"/>
  <c r="H30" i="6"/>
  <c r="I29" i="6"/>
  <c r="H29" i="6"/>
  <c r="I28" i="6"/>
  <c r="H28" i="6"/>
  <c r="I27" i="6"/>
  <c r="H27" i="6"/>
  <c r="I26" i="6"/>
  <c r="H26" i="6"/>
  <c r="I25" i="6"/>
  <c r="H25" i="6"/>
  <c r="I24" i="6"/>
  <c r="H24" i="6"/>
  <c r="I23" i="6"/>
  <c r="H23" i="6"/>
  <c r="I22" i="6"/>
  <c r="H22" i="6"/>
  <c r="I16" i="6"/>
  <c r="H16" i="6"/>
  <c r="E15" i="6"/>
  <c r="D15" i="6"/>
  <c r="C15" i="6"/>
  <c r="I14" i="6"/>
  <c r="H14" i="6"/>
  <c r="I13" i="6"/>
  <c r="H13" i="6"/>
  <c r="I12" i="6"/>
  <c r="H12" i="6"/>
  <c r="I11" i="6"/>
  <c r="H11" i="6"/>
  <c r="I10" i="6"/>
  <c r="H10" i="6"/>
  <c r="I9" i="6"/>
  <c r="H9" i="6"/>
  <c r="I8" i="6"/>
  <c r="H8" i="6"/>
  <c r="I7" i="6"/>
  <c r="H7" i="6"/>
  <c r="I6" i="6"/>
  <c r="H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<sst xmlns="http://schemas.openxmlformats.org/spreadsheetml/2006/main" count="1214" uniqueCount="239">
  <si>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</si>
  <si>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</si>
  <si>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</si>
  <si>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</si>
  <si>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</si>
  <si>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</si>
  <si>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</si>
  <si>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</si>
  <si>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</si>
  <si>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</si>
  <si>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</si>
  <si>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</si>
  <si>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</si>
  <si>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</si>
  <si>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</si>
  <si>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</si>
  <si>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</si>
  <si>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</si>
  <si>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</si>
  <si>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</si>
  <si>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</si>
  <si>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</si>
  <si>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</si>
  <si>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</si>
  <si>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</si>
  <si>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</si>
  <si>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</si>
  <si>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</si>
  <si>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</si>
  <si>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</si>
  <si>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</si>
  <si>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</si>
  <si>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</si>
  <si>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</si>
  <si>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</si>
  <si>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</si>
  <si>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</si>
  <si>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</si>
  <si>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</si>
  <si>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</si>
  <si>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</si>
  <si>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</si>
  <si>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</si>
  <si>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</si>
  <si>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</si>
  <si>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</si>
  <si>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</si>
  <si>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</si>
  <si>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</si>
  <si>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</si>
  <si>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</si>
  <si>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</si>
  <si>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</si>
  <si>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</si>
  <si>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</si>
  <si>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</si>
  <si>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</si>
  <si>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</si>
  <si>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</si>
  <si>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</si>
  <si>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</si>
  <si>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</si>
  <si>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</si>
  <si>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</si>
  <si>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</si>
  <si>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</si>
  <si>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</si>
  <si>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</si>
  <si>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</si>
  <si>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</si>
  <si>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</si>
  <si>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</si>
  <si>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</si>
  <si>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</si>
  <si>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</si>
  <si>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</si>
  <si>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</si>
  <si>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</si>
  <si>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</si>
  <si>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</si>
  <si>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</si>
  <si>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</si>
  <si>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</si>
  <si>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</si>
  <si>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</si>
  <si>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</si>
  <si>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</si>
  <si>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</si>
  <si>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</si>
  <si>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</si>
  <si>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</si>
  <si>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</si>
  <si>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</si>
  <si>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</si>
  <si>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</si>
  <si>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</si>
  <si>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</si>
  <si>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</si>
  <si>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</si>
  <si>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</si>
  <si>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</si>
  <si>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</si>
  <si>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</si>
  <si>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</si>
  <si>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</si>
  <si>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</si>
  <si>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</si>
  <si>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</si>
  <si>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</si>
  <si>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</si>
  <si>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</si>
  <si>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</si>
  <si>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</si>
  <si>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</si>
  <si>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</si>
  <si>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</si>
  <si>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</si>
  <si>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</si>
  <si>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</si>
  <si>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</si>
  <si>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</si>
  <si>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</si>
  <si>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</si>
  <si>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</si>
  <si>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</si>
  <si>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</si>
  <si>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</si>
  <si>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</si>
  <si>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</si>
  <si>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</si>
  <si>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</si>
  <si>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</si>
  <si>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</si>
  <si>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</si>
  <si>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</si>
  <si>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</si>
  <si>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</si>
  <si>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</si>
  <si>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</si>
  <si>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</si>
  <si>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</si>
  <si>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</si>
  <si>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</si>
  <si>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</si>
  <si>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</si>
  <si>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</si>
  <si>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</si>
  <si>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</si>
  <si>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</si>
  <si>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</si>
  <si>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</si>
  <si>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</si>
  <si>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</si>
  <si>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</si>
  <si>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</si>
  <si>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</si>
  <si>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</si>
  <si>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</si>
  <si>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</si>
  <si>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</si>
  <si>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</si>
  <si>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</si>
  <si>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</si>
  <si>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</si>
  <si>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</si>
  <si>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</si>
  <si>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</si>
  <si>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</si>
  <si>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</si>
  <si>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</si>
  <si>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</si>
  <si>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</si>
  <si>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</si>
  <si>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</si>
  <si>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</si>
  <si>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</si>
  <si>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</si>
  <si>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</si>
  <si>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</si>
  <si>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</si>
  <si>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</si>
  <si>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</si>
  <si>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</si>
  <si>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</si>
  <si>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</si>
  <si>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</si>
  <si>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</si>
  <si>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</si>
  <si>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</si>
  <si>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</si>
  <si>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</si>
  <si>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</si>
  <si>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</si>
  <si>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</si>
  <si>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</si>
  <si>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</si>
  <si>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</si>
  <si>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</si>
  <si>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</si>
  <si>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</si>
  <si>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</si>
  <si>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</si>
  <si>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</si>
  <si>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</si>
  <si>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</si>
  <si>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</si>
  <si>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</si>
  <si>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</si>
  <si>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</si>
  <si>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</si>
  <si>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</si>
  <si>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</si>
  <si>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</si>
  <si>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</si>
  <si>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</si>
  <si>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</si>
  <si>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</si>
  <si>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</si>
  <si>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</si>
  <si>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</si>
  <si>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</si>
  <si>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</si>
  <si>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</si>
  <si>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</si>
  <si>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</si>
  <si>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</si>
  <si>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</si>
  <si>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</si>
  <si>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</si>
  <si>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</si>
  <si>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</si>
  <si>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שיעור החשיפה צפוי מ30.01.24</t>
  </si>
  <si>
    <t>29%-41%</t>
  </si>
  <si>
    <t>22%-34%</t>
  </si>
  <si>
    <t>שיעור החשיפה צפוי 12.03.24</t>
  </si>
  <si>
    <t>שיעור החשיפה צפוי 13.02.24</t>
  </si>
  <si>
    <t>ריק במקור</t>
  </si>
  <si>
    <t>ריק במקור2</t>
  </si>
  <si>
    <t>ריק במקור3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</si>
</sst>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
    <numFmt numFmtId="166"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top/>
      <bottom style="thin">
        <color theme="0"/>
      </bottom>
      <diagonal/>
    </border>
    <border>
      <left/>
      <right style="medium">
        <color indexed="64"/>
      </right>
      <top style="thin">
        <color theme="0"/>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theme="0"/>
      </left>
      <right/>
      <top style="thin">
        <color theme="0"/>
      </top>
      <bottom/>
      <diagonal/>
    </border>
    <border>
      <left/>
      <right style="thin">
        <color theme="0"/>
      </right>
      <top/>
      <bottom style="thin">
        <color theme="0"/>
      </bottom>
      <diagonal/>
    </border>
    <border>
      <left/>
      <right style="medium">
        <color rgb="FF000000"/>
      </right>
      <top style="medium">
        <color rgb="FF000000"/>
      </top>
      <bottom style="dashed">
        <color rgb="FF000000"/>
      </bottom>
      <diagonal/>
    </border>
    <border>
      <left/>
      <right style="medium">
        <color rgb="FF000000"/>
      </right>
      <top style="dashed">
        <color rgb="FF000000"/>
      </top>
      <bottom style="dashed">
        <color rgb="FF000000"/>
      </bottom>
      <diagonal/>
    </border>
    <border>
      <left/>
      <right style="medium">
        <color rgb="FF000000"/>
      </right>
      <top style="dashed">
        <color rgb="FF000000"/>
      </top>
      <bottom/>
      <diagonal/>
    </border>
    <border>
      <left/>
      <right style="medium">
        <color rgb="FF000000"/>
      </right>
      <top/>
      <bottom style="dashed">
        <color rgb="FF000000"/>
      </bottom>
      <diagonal/>
    </border>
    <border>
      <left/>
      <right style="dashed">
        <color rgb="FF000000"/>
      </right>
      <top style="dashed">
        <color rgb="FF000000"/>
      </top>
      <bottom style="dashed">
        <color rgb="FF000000"/>
      </bottom>
      <diagonal/>
    </border>
    <border>
      <left/>
      <right style="medium">
        <color rgb="FF000000"/>
      </right>
      <top style="dashed">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indexed="64"/>
      </bottom>
      <diagonal/>
    </border>
    <border>
      <left style="dashed">
        <color rgb="FF000000"/>
      </left>
      <right/>
      <top style="medium">
        <color rgb="FF000000"/>
      </top>
      <bottom style="dashed">
        <color rgb="FF000000"/>
      </bottom>
      <diagonal/>
    </border>
    <border>
      <left style="dashed">
        <color rgb="FF000000"/>
      </left>
      <right/>
      <top style="dashed">
        <color rgb="FF000000"/>
      </top>
      <bottom style="dashed">
        <color rgb="FF000000"/>
      </bottom>
      <diagonal/>
    </border>
    <border>
      <left style="dashed">
        <color rgb="FF000000"/>
      </left>
      <right/>
      <top style="dashed">
        <color rgb="FF000000"/>
      </top>
      <bottom/>
      <diagonal/>
    </border>
    <border>
      <left style="dashed">
        <color rgb="FF000000"/>
      </left>
      <right/>
      <top/>
      <bottom/>
      <diagonal/>
    </border>
    <border>
      <left style="dashed">
        <color rgb="FF000000"/>
      </left>
      <right/>
      <top/>
      <bottom style="dashed">
        <color rgb="FF000000"/>
      </bottom>
      <diagonal/>
    </border>
    <border>
      <left style="dashed">
        <color rgb="FF000000"/>
      </left>
      <right/>
      <top style="dashed">
        <color rgb="FF000000"/>
      </top>
      <bottom style="medium">
        <color rgb="FF000000"/>
      </bottom>
      <diagonal/>
    </border>
    <border>
      <left style="dashed">
        <color rgb="FF000000"/>
      </left>
      <right/>
      <top style="medium">
        <color rgb="FF000000"/>
      </top>
      <bottom style="medium">
        <color rgb="FF000000"/>
      </bottom>
      <diagonal/>
    </border>
    <border>
      <left style="dashed">
        <color rgb="FF000000"/>
      </left>
      <right/>
      <top style="medium">
        <color rgb="FF000000"/>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292">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Alignment="1">
      <alignment horizontal="right" vertical="center" wrapText="1" readingOrder="2"/>
    </xf>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4" fillId="0" borderId="1" xfId="0" applyFont="1" applyBorder="1" applyAlignment="1">
      <alignment horizontal="right" wrapText="1" readingOrder="2"/>
    </xf>
    <xf numFmtId="0" fontId="4" fillId="0" borderId="3" xfId="0" applyFont="1" applyBorder="1"/>
    <xf numFmtId="165" fontId="4" fillId="0" borderId="0" xfId="0" applyNumberFormat="1" applyFont="1"/>
    <xf numFmtId="165" fontId="9" fillId="0" borderId="1" xfId="0" applyNumberFormat="1" applyFont="1" applyBorder="1"/>
    <xf numFmtId="165" fontId="4" fillId="0" borderId="3" xfId="0" applyNumberFormat="1" applyFont="1" applyBorder="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2" borderId="4" xfId="0" applyFont="1" applyFill="1" applyBorder="1" applyAlignment="1">
      <alignment horizontal="center" vertical="center" wrapText="1" readingOrder="2"/>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0" fontId="2" fillId="2" borderId="7" xfId="0" applyFont="1" applyFill="1" applyBorder="1" applyAlignment="1">
      <alignment vertical="center" wrapText="1"/>
    </xf>
    <xf numFmtId="0" fontId="8" fillId="2" borderId="0" xfId="0" applyFont="1" applyFill="1"/>
    <xf numFmtId="10" fontId="17" fillId="2" borderId="0" xfId="0" applyNumberFormat="1" applyFont="1" applyFill="1" applyAlignment="1">
      <alignment horizontal="center" vertical="center" wrapText="1" readingOrder="2"/>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5" fillId="0" borderId="35" xfId="0" applyFont="1" applyBorder="1" applyAlignment="1">
      <alignment horizontal="center" vertical="center" wrapText="1" readingOrder="2"/>
    </xf>
    <xf numFmtId="0" fontId="25" fillId="0" borderId="36" xfId="0" applyFont="1" applyBorder="1" applyAlignment="1">
      <alignment horizontal="center" vertical="center" wrapText="1" readingOrder="1"/>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3" fillId="0" borderId="0" xfId="0" applyFont="1" applyAlignment="1">
      <alignment vertical="center" readingOrder="2"/>
    </xf>
    <xf numFmtId="0" fontId="27" fillId="0" borderId="0" xfId="0" applyFont="1" applyAlignment="1">
      <alignment vertical="center" readingOrder="2"/>
    </xf>
    <xf numFmtId="10" fontId="23" fillId="6" borderId="43" xfId="1" applyNumberFormat="1" applyFont="1" applyFill="1" applyBorder="1" applyAlignment="1">
      <alignment horizontal="center" vertical="center"/>
    </xf>
    <xf numFmtId="10" fontId="23" fillId="6" borderId="44" xfId="1" applyNumberFormat="1" applyFont="1" applyFill="1" applyBorder="1" applyAlignment="1">
      <alignment horizontal="center" vertical="center"/>
    </xf>
    <xf numFmtId="10" fontId="23" fillId="6" borderId="45" xfId="1" applyNumberFormat="1" applyFont="1" applyFill="1" applyBorder="1" applyAlignment="1">
      <alignment horizontal="center" vertical="center"/>
    </xf>
    <xf numFmtId="10" fontId="23" fillId="7" borderId="43" xfId="1" applyNumberFormat="1" applyFont="1" applyFill="1" applyBorder="1" applyAlignment="1">
      <alignment horizontal="center" vertical="center"/>
    </xf>
    <xf numFmtId="0" fontId="23" fillId="7" borderId="44" xfId="0" applyFont="1" applyFill="1" applyBorder="1" applyAlignment="1">
      <alignment horizontal="center" vertical="center" readingOrder="2"/>
    </xf>
    <xf numFmtId="10" fontId="23" fillId="7" borderId="44" xfId="0" applyNumberFormat="1" applyFont="1" applyFill="1" applyBorder="1" applyAlignment="1">
      <alignment horizontal="center" vertical="center"/>
    </xf>
    <xf numFmtId="9" fontId="23" fillId="0" borderId="0" xfId="0" applyNumberFormat="1" applyFont="1" applyAlignment="1">
      <alignment vertical="center"/>
    </xf>
    <xf numFmtId="10" fontId="27" fillId="6" borderId="43" xfId="1" applyNumberFormat="1" applyFont="1" applyFill="1" applyBorder="1" applyAlignment="1">
      <alignment horizontal="center" vertical="center"/>
    </xf>
    <xf numFmtId="10" fontId="27" fillId="6" borderId="44" xfId="1" applyNumberFormat="1" applyFont="1" applyFill="1" applyBorder="1" applyAlignment="1">
      <alignment horizontal="center" vertical="center"/>
    </xf>
    <xf numFmtId="10" fontId="27" fillId="6" borderId="45" xfId="1" applyNumberFormat="1" applyFont="1" applyFill="1" applyBorder="1" applyAlignment="1">
      <alignment horizontal="center" vertical="center"/>
    </xf>
    <xf numFmtId="10" fontId="27" fillId="7" borderId="43" xfId="1" applyNumberFormat="1" applyFont="1" applyFill="1" applyBorder="1" applyAlignment="1">
      <alignment horizontal="center" vertical="center"/>
    </xf>
    <xf numFmtId="0" fontId="23" fillId="6" borderId="51" xfId="0" applyFont="1" applyFill="1" applyBorder="1" applyAlignment="1">
      <alignment vertical="center" wrapText="1" readingOrder="2"/>
    </xf>
    <xf numFmtId="10" fontId="23" fillId="6" borderId="51" xfId="1" applyNumberFormat="1" applyFont="1" applyFill="1" applyBorder="1" applyAlignment="1">
      <alignment horizontal="center" vertical="center"/>
    </xf>
    <xf numFmtId="0" fontId="23" fillId="6" borderId="51" xfId="0" applyFont="1" applyFill="1" applyBorder="1" applyAlignment="1">
      <alignment horizontal="center" vertical="center" readingOrder="2"/>
    </xf>
    <xf numFmtId="10" fontId="23" fillId="6" borderId="51" xfId="0" applyNumberFormat="1" applyFont="1" applyFill="1" applyBorder="1" applyAlignment="1">
      <alignment horizontal="center" vertical="center"/>
    </xf>
    <xf numFmtId="0" fontId="23" fillId="6" borderId="51" xfId="0" applyFont="1" applyFill="1" applyBorder="1" applyAlignment="1">
      <alignment horizontal="center" vertical="center"/>
    </xf>
    <xf numFmtId="0" fontId="23" fillId="6" borderId="44" xfId="0" applyFont="1" applyFill="1" applyBorder="1" applyAlignment="1">
      <alignment vertical="center" wrapText="1" readingOrder="2"/>
    </xf>
    <xf numFmtId="0" fontId="23" fillId="6" borderId="44" xfId="0" applyFont="1" applyFill="1" applyBorder="1" applyAlignment="1">
      <alignment horizontal="center" vertical="center" readingOrder="2"/>
    </xf>
    <xf numFmtId="10" fontId="23" fillId="6" borderId="44" xfId="0" applyNumberFormat="1" applyFont="1" applyFill="1" applyBorder="1" applyAlignment="1">
      <alignment horizontal="center" vertical="center"/>
    </xf>
    <xf numFmtId="0" fontId="23" fillId="6" borderId="44" xfId="0" applyFont="1" applyFill="1" applyBorder="1" applyAlignment="1">
      <alignment horizontal="center" vertical="center"/>
    </xf>
    <xf numFmtId="0" fontId="23" fillId="6" borderId="0" xfId="0" applyFont="1" applyFill="1" applyAlignment="1">
      <alignment vertical="center"/>
    </xf>
    <xf numFmtId="0" fontId="23" fillId="6" borderId="47" xfId="0" applyFont="1" applyFill="1" applyBorder="1" applyAlignment="1">
      <alignment vertical="center"/>
    </xf>
    <xf numFmtId="165" fontId="23" fillId="7" borderId="44"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30" fillId="0" borderId="13" xfId="0" applyNumberFormat="1" applyFont="1" applyBorder="1" applyAlignment="1">
      <alignment horizontal="center" vertical="center" wrapText="1" readingOrder="2"/>
    </xf>
    <xf numFmtId="10" fontId="30" fillId="7" borderId="43" xfId="1" applyNumberFormat="1" applyFont="1" applyFill="1" applyBorder="1" applyAlignment="1">
      <alignment horizontal="center" vertical="center"/>
    </xf>
    <xf numFmtId="10" fontId="20"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xf>
    <xf numFmtId="10" fontId="4" fillId="0" borderId="4" xfId="0" applyNumberFormat="1" applyFont="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10" fontId="21" fillId="2" borderId="4" xfId="0" applyNumberFormat="1" applyFont="1" applyFill="1" applyBorder="1" applyAlignment="1">
      <alignment horizontal="center" vertical="center" wrapText="1" readingOrder="2"/>
    </xf>
    <xf numFmtId="0" fontId="21" fillId="2" borderId="4" xfId="0" applyFont="1" applyFill="1" applyBorder="1" applyAlignment="1">
      <alignment horizontal="center" vertical="center" wrapText="1" readingOrder="2"/>
    </xf>
    <xf numFmtId="10" fontId="21" fillId="2" borderId="9" xfId="0" applyNumberFormat="1" applyFont="1" applyFill="1" applyBorder="1" applyAlignment="1">
      <alignment horizontal="center" vertical="center" wrapText="1" readingOrder="2"/>
    </xf>
    <xf numFmtId="10" fontId="21" fillId="2" borderId="11" xfId="0" applyNumberFormat="1" applyFont="1" applyFill="1" applyBorder="1" applyAlignment="1">
      <alignment horizontal="center" vertical="center" wrapText="1" readingOrder="2"/>
    </xf>
    <xf numFmtId="10" fontId="21" fillId="2" borderId="12" xfId="0" applyNumberFormat="1" applyFont="1" applyFill="1" applyBorder="1" applyAlignment="1">
      <alignment horizontal="center" vertical="center" wrapText="1" readingOrder="2"/>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9" fillId="5" borderId="40" xfId="0" applyFont="1" applyFill="1" applyBorder="1" applyAlignment="1">
      <alignment horizontal="center" vertical="center"/>
    </xf>
    <xf numFmtId="0" fontId="29" fillId="5" borderId="41" xfId="0" applyFont="1" applyFill="1" applyBorder="1" applyAlignment="1">
      <alignment horizontal="center" vertical="center"/>
    </xf>
    <xf numFmtId="0" fontId="29" fillId="5" borderId="42" xfId="0" applyFont="1" applyFill="1" applyBorder="1" applyAlignment="1">
      <alignment horizontal="center" vertical="center"/>
    </xf>
    <xf numFmtId="0" fontId="23" fillId="6" borderId="46" xfId="0" applyFont="1" applyFill="1" applyBorder="1" applyAlignment="1">
      <alignment horizontal="center" vertical="center" wrapText="1"/>
    </xf>
    <xf numFmtId="0" fontId="23" fillId="6" borderId="0" xfId="0" applyFont="1" applyFill="1" applyAlignment="1">
      <alignment horizontal="center" vertical="center"/>
    </xf>
    <xf numFmtId="0" fontId="23" fillId="6" borderId="47" xfId="0" applyFont="1" applyFill="1" applyBorder="1" applyAlignment="1">
      <alignment horizontal="center" vertical="center"/>
    </xf>
    <xf numFmtId="0" fontId="23" fillId="6" borderId="46" xfId="0" applyFont="1" applyFill="1" applyBorder="1" applyAlignment="1">
      <alignment horizontal="center" vertical="center"/>
    </xf>
    <xf numFmtId="0" fontId="23" fillId="6" borderId="48" xfId="0" applyFont="1" applyFill="1" applyBorder="1" applyAlignment="1">
      <alignment horizontal="center" vertical="center"/>
    </xf>
    <xf numFmtId="0" fontId="23" fillId="6" borderId="49" xfId="0" applyFont="1" applyFill="1" applyBorder="1" applyAlignment="1">
      <alignment horizontal="center" vertical="center"/>
    </xf>
    <xf numFmtId="0" fontId="23" fillId="6" borderId="50" xfId="0" applyFont="1" applyFill="1" applyBorder="1" applyAlignment="1">
      <alignment horizontal="center" vertical="center"/>
    </xf>
    <xf numFmtId="0" fontId="23" fillId="6" borderId="37" xfId="0" applyFont="1" applyFill="1" applyBorder="1" applyAlignment="1">
      <alignment horizontal="center" vertical="center" wrapText="1"/>
    </xf>
    <xf numFmtId="0" fontId="23" fillId="6" borderId="38" xfId="0" applyFont="1" applyFill="1" applyBorder="1" applyAlignment="1">
      <alignment horizontal="center" vertical="center"/>
    </xf>
    <xf numFmtId="0" fontId="23" fillId="6" borderId="39" xfId="0" applyFont="1" applyFill="1" applyBorder="1" applyAlignment="1">
      <alignment horizontal="center" vertical="center"/>
    </xf>
    <xf numFmtId="0" fontId="23" fillId="6" borderId="0" xfId="0" applyFont="1" applyFill="1" applyAlignment="1">
      <alignment horizontal="center" vertical="center" wrapText="1"/>
    </xf>
    <xf numFmtId="0" fontId="23" fillId="6" borderId="47"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49" xfId="0" applyFont="1" applyFill="1" applyBorder="1" applyAlignment="1">
      <alignment horizontal="center" vertical="center" wrapText="1"/>
    </xf>
    <xf numFmtId="0" fontId="23" fillId="6" borderId="50"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0" fillId="0" borderId="0" xfId="0" applyAlignment="1">
      <alignment horizontal="center"/>
    </xf>
    <xf numFmtId="0" fontId="4" fillId="2" borderId="12" xfId="0" applyFont="1" applyFill="1" applyBorder="1" applyAlignment="1">
      <alignment horizontal="center" vertical="center" wrapText="1" readingOrder="2"/>
    </xf>
    <xf numFmtId="0" fontId="4" fillId="2" borderId="12" xfId="0" applyFont="1" applyFill="1" applyBorder="1" applyAlignment="1">
      <alignment horizontal="right" vertical="center" wrapText="1" readingOrder="2"/>
    </xf>
    <xf numFmtId="0" fontId="17" fillId="2" borderId="12" xfId="0" applyFont="1" applyFill="1" applyBorder="1" applyAlignment="1">
      <alignment horizontal="right" vertical="center" wrapText="1" readingOrder="2"/>
    </xf>
    <xf numFmtId="0" fontId="4" fillId="2" borderId="9" xfId="0" applyFont="1" applyFill="1" applyBorder="1" applyAlignment="1">
      <alignment horizontal="right" vertical="center" wrapText="1" readingOrder="2"/>
    </xf>
    <xf numFmtId="0" fontId="4" fillId="2" borderId="9" xfId="0" applyFont="1" applyFill="1" applyBorder="1" applyAlignment="1">
      <alignment horizontal="right" vertical="center" wrapText="1"/>
    </xf>
    <xf numFmtId="0" fontId="4" fillId="2" borderId="52"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0" fontId="4" fillId="2" borderId="53" xfId="0" applyFont="1" applyFill="1" applyBorder="1" applyAlignment="1">
      <alignment horizontal="center" vertical="center" wrapText="1" readingOrder="2"/>
    </xf>
    <xf numFmtId="0" fontId="4" fillId="2" borderId="54" xfId="0" applyFont="1" applyFill="1" applyBorder="1" applyAlignment="1">
      <alignment horizontal="right" vertical="center" wrapText="1" readingOrder="2"/>
    </xf>
    <xf numFmtId="9" fontId="4" fillId="2" borderId="5" xfId="0" applyNumberFormat="1" applyFont="1" applyFill="1" applyBorder="1" applyAlignment="1">
      <alignment horizontal="center" vertical="center" wrapText="1" readingOrder="2"/>
    </xf>
    <xf numFmtId="10" fontId="4" fillId="0" borderId="5" xfId="0" applyNumberFormat="1" applyFont="1" applyBorder="1" applyAlignment="1">
      <alignment horizontal="center" vertical="center" wrapText="1" readingOrder="2"/>
    </xf>
    <xf numFmtId="0" fontId="4" fillId="2" borderId="5"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5" xfId="0" applyFont="1" applyFill="1" applyBorder="1" applyAlignment="1">
      <alignment horizontal="right" vertical="center" wrapText="1" readingOrder="2"/>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0" borderId="6" xfId="0" applyNumberFormat="1" applyFont="1" applyBorder="1" applyAlignment="1">
      <alignment horizontal="center" vertical="center"/>
    </xf>
    <xf numFmtId="166" fontId="4" fillId="2" borderId="4" xfId="0" applyNumberFormat="1" applyFont="1" applyFill="1" applyBorder="1" applyAlignment="1">
      <alignment horizontal="center" vertical="center" wrapText="1" readingOrder="2"/>
    </xf>
    <xf numFmtId="166" fontId="4" fillId="2" borderId="9" xfId="0" applyNumberFormat="1" applyFont="1" applyFill="1" applyBorder="1" applyAlignment="1">
      <alignment horizontal="right" vertical="center" wrapText="1" readingOrder="2"/>
    </xf>
    <xf numFmtId="166" fontId="4" fillId="2" borderId="9" xfId="0" applyNumberFormat="1" applyFont="1" applyFill="1" applyBorder="1" applyAlignment="1">
      <alignment horizontal="right" vertical="center" wrapText="1"/>
    </xf>
    <xf numFmtId="166" fontId="17" fillId="2" borderId="4" xfId="0" applyNumberFormat="1" applyFont="1" applyFill="1" applyBorder="1" applyAlignment="1">
      <alignment horizontal="center" vertical="center" wrapText="1"/>
    </xf>
    <xf numFmtId="166" fontId="17" fillId="2" borderId="9" xfId="0" applyNumberFormat="1" applyFont="1" applyFill="1" applyBorder="1" applyAlignment="1">
      <alignment horizontal="right" vertical="center" wrapText="1"/>
    </xf>
    <xf numFmtId="10" fontId="20" fillId="0" borderId="5" xfId="0" applyNumberFormat="1" applyFont="1" applyBorder="1" applyAlignment="1">
      <alignment horizontal="center" vertical="center" wrapText="1" readingOrder="2"/>
    </xf>
    <xf numFmtId="0" fontId="23" fillId="6" borderId="56" xfId="0" applyFont="1" applyFill="1" applyBorder="1" applyAlignment="1">
      <alignment vertical="center" wrapText="1" readingOrder="2"/>
    </xf>
    <xf numFmtId="0" fontId="23" fillId="6" borderId="56" xfId="0" applyFont="1" applyFill="1" applyBorder="1" applyAlignment="1">
      <alignment vertical="center" readingOrder="2"/>
    </xf>
    <xf numFmtId="0" fontId="23" fillId="7" borderId="57" xfId="0" applyFont="1" applyFill="1" applyBorder="1" applyAlignment="1">
      <alignment horizontal="center" vertical="center" wrapText="1"/>
    </xf>
    <xf numFmtId="0" fontId="23" fillId="7" borderId="57" xfId="0" applyFont="1" applyFill="1" applyBorder="1" applyAlignment="1">
      <alignment horizontal="center" vertical="center"/>
    </xf>
    <xf numFmtId="0" fontId="28" fillId="5" borderId="58" xfId="0" applyFont="1" applyFill="1" applyBorder="1" applyAlignment="1">
      <alignment vertical="center" readingOrder="2"/>
    </xf>
    <xf numFmtId="0" fontId="29" fillId="5" borderId="59"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29" fillId="5" borderId="60" xfId="0" applyFont="1" applyFill="1" applyBorder="1" applyAlignment="1">
      <alignment horizontal="center" vertical="center" wrapText="1"/>
    </xf>
    <xf numFmtId="0" fontId="29" fillId="5" borderId="51" xfId="0" applyFont="1" applyFill="1" applyBorder="1" applyAlignment="1">
      <alignment horizontal="center" vertical="center"/>
    </xf>
    <xf numFmtId="0" fontId="29" fillId="5" borderId="61" xfId="0" applyFont="1" applyFill="1" applyBorder="1" applyAlignment="1">
      <alignment horizontal="center" vertical="center"/>
    </xf>
    <xf numFmtId="0" fontId="23" fillId="6" borderId="62" xfId="0" applyFont="1" applyFill="1" applyBorder="1" applyAlignment="1">
      <alignment vertical="center" readingOrder="2"/>
    </xf>
    <xf numFmtId="10" fontId="23" fillId="6" borderId="63" xfId="1" applyNumberFormat="1" applyFont="1" applyFill="1" applyBorder="1" applyAlignment="1">
      <alignment horizontal="center" vertical="center"/>
    </xf>
    <xf numFmtId="10" fontId="23" fillId="6" borderId="64" xfId="1" applyNumberFormat="1" applyFont="1" applyFill="1" applyBorder="1" applyAlignment="1">
      <alignment horizontal="center" vertical="center"/>
    </xf>
    <xf numFmtId="10" fontId="23" fillId="6" borderId="65" xfId="1" applyNumberFormat="1" applyFont="1" applyFill="1" applyBorder="1" applyAlignment="1">
      <alignment horizontal="center" vertical="center"/>
    </xf>
    <xf numFmtId="10" fontId="23" fillId="7" borderId="63" xfId="1" applyNumberFormat="1" applyFont="1" applyFill="1" applyBorder="1" applyAlignment="1">
      <alignment horizontal="center" vertical="center"/>
    </xf>
    <xf numFmtId="0" fontId="23" fillId="7" borderId="64" xfId="0" applyFont="1" applyFill="1" applyBorder="1" applyAlignment="1">
      <alignment horizontal="center" vertical="center" readingOrder="2"/>
    </xf>
    <xf numFmtId="10" fontId="23" fillId="7" borderId="64" xfId="0" applyNumberFormat="1" applyFont="1" applyFill="1" applyBorder="1" applyAlignment="1">
      <alignment horizontal="center" vertical="center"/>
    </xf>
    <xf numFmtId="0" fontId="23" fillId="7" borderId="66" xfId="0" applyFont="1" applyFill="1" applyBorder="1" applyAlignment="1">
      <alignment horizontal="center" vertical="center"/>
    </xf>
    <xf numFmtId="166" fontId="29" fillId="5" borderId="51" xfId="0" applyNumberFormat="1" applyFont="1" applyFill="1" applyBorder="1" applyAlignment="1">
      <alignment horizontal="center" vertical="center" wrapText="1"/>
    </xf>
    <xf numFmtId="166" fontId="23" fillId="7" borderId="57" xfId="0" applyNumberFormat="1" applyFont="1" applyFill="1" applyBorder="1" applyAlignment="1">
      <alignment horizontal="center" vertical="center"/>
    </xf>
    <xf numFmtId="166" fontId="23" fillId="7" borderId="44" xfId="0" applyNumberFormat="1" applyFont="1" applyFill="1" applyBorder="1" applyAlignment="1">
      <alignment horizontal="center" vertical="center"/>
    </xf>
    <xf numFmtId="0" fontId="23" fillId="7" borderId="57" xfId="0" applyFont="1" applyFill="1" applyBorder="1" applyAlignment="1">
      <alignment horizontal="center" vertical="center" wrapText="1" readingOrder="2"/>
    </xf>
    <xf numFmtId="166" fontId="29" fillId="5" borderId="60" xfId="0" applyNumberFormat="1" applyFont="1" applyFill="1" applyBorder="1" applyAlignment="1">
      <alignment horizontal="center" vertical="center" wrapText="1"/>
    </xf>
    <xf numFmtId="166" fontId="23" fillId="8" borderId="44" xfId="1" applyNumberFormat="1" applyFont="1" applyFill="1" applyBorder="1" applyAlignment="1">
      <alignment horizontal="center" vertical="center"/>
    </xf>
    <xf numFmtId="166" fontId="23" fillId="8" borderId="45" xfId="1" applyNumberFormat="1" applyFont="1" applyFill="1" applyBorder="1" applyAlignment="1">
      <alignment horizontal="center" vertical="center"/>
    </xf>
    <xf numFmtId="166" fontId="27" fillId="8" borderId="44" xfId="1" applyNumberFormat="1" applyFont="1" applyFill="1" applyBorder="1" applyAlignment="1">
      <alignment horizontal="center" vertical="center"/>
    </xf>
    <xf numFmtId="166" fontId="27" fillId="8" borderId="45" xfId="1" applyNumberFormat="1" applyFont="1" applyFill="1" applyBorder="1" applyAlignment="1">
      <alignment horizontal="center" vertical="center"/>
    </xf>
    <xf numFmtId="166" fontId="23" fillId="8" borderId="64" xfId="1" applyNumberFormat="1" applyFont="1" applyFill="1" applyBorder="1" applyAlignment="1">
      <alignment horizontal="center" vertical="center"/>
    </xf>
    <xf numFmtId="166" fontId="23" fillId="8" borderId="65" xfId="1" applyNumberFormat="1" applyFont="1" applyFill="1" applyBorder="1" applyAlignment="1">
      <alignment horizontal="center" vertical="center"/>
    </xf>
    <xf numFmtId="166" fontId="23" fillId="7" borderId="64" xfId="0" applyNumberFormat="1" applyFont="1" applyFill="1" applyBorder="1" applyAlignment="1">
      <alignment horizontal="center" vertical="center"/>
    </xf>
    <xf numFmtId="166" fontId="23" fillId="7" borderId="66" xfId="0" applyNumberFormat="1" applyFont="1" applyFill="1" applyBorder="1" applyAlignment="1">
      <alignment horizontal="center" vertical="center"/>
    </xf>
    <xf numFmtId="166" fontId="23" fillId="7" borderId="43" xfId="1" applyNumberFormat="1" applyFont="1" applyFill="1" applyBorder="1" applyAlignment="1">
      <alignment horizontal="center" vertical="center"/>
    </xf>
    <xf numFmtId="166" fontId="23" fillId="7" borderId="57" xfId="0" applyNumberFormat="1" applyFont="1" applyFill="1" applyBorder="1" applyAlignment="1">
      <alignment horizontal="center" vertical="center" wrapText="1"/>
    </xf>
    <xf numFmtId="166" fontId="23" fillId="7" borderId="63" xfId="1" applyNumberFormat="1" applyFont="1" applyFill="1" applyBorder="1" applyAlignment="1">
      <alignment horizontal="center" vertical="center"/>
    </xf>
    <xf numFmtId="166" fontId="23" fillId="6" borderId="43" xfId="1" applyNumberFormat="1" applyFont="1" applyFill="1" applyBorder="1" applyAlignment="1">
      <alignment horizontal="center" vertical="center"/>
    </xf>
    <xf numFmtId="166" fontId="23" fillId="6" borderId="44" xfId="1" applyNumberFormat="1" applyFont="1" applyFill="1" applyBorder="1" applyAlignment="1">
      <alignment horizontal="center" vertical="center"/>
    </xf>
    <xf numFmtId="166" fontId="23" fillId="6" borderId="45" xfId="1" applyNumberFormat="1" applyFont="1" applyFill="1" applyBorder="1" applyAlignment="1">
      <alignment horizontal="center" vertical="center"/>
    </xf>
    <xf numFmtId="166" fontId="23" fillId="6" borderId="63" xfId="1" applyNumberFormat="1" applyFont="1" applyFill="1" applyBorder="1" applyAlignment="1">
      <alignment horizontal="center" vertical="center"/>
    </xf>
    <xf numFmtId="166" fontId="23" fillId="6" borderId="64" xfId="1" applyNumberFormat="1" applyFont="1" applyFill="1" applyBorder="1" applyAlignment="1">
      <alignment horizontal="center" vertical="center"/>
    </xf>
    <xf numFmtId="166" fontId="23" fillId="6" borderId="65" xfId="1" applyNumberFormat="1" applyFont="1" applyFill="1" applyBorder="1" applyAlignment="1">
      <alignment horizontal="center" vertical="center"/>
    </xf>
    <xf numFmtId="0" fontId="29" fillId="5" borderId="61" xfId="0" applyFont="1" applyFill="1" applyBorder="1" applyAlignment="1">
      <alignment horizontal="center" vertical="center" wrapText="1"/>
    </xf>
    <xf numFmtId="166" fontId="29" fillId="5" borderId="67" xfId="0" applyNumberFormat="1" applyFont="1" applyFill="1" applyBorder="1" applyAlignment="1">
      <alignment horizontal="center" vertical="center" wrapText="1"/>
    </xf>
    <xf numFmtId="0" fontId="25" fillId="0" borderId="68" xfId="0" applyFont="1" applyBorder="1" applyAlignment="1">
      <alignment horizontal="right" vertical="center" wrapText="1"/>
    </xf>
    <xf numFmtId="0" fontId="25" fillId="0" borderId="69" xfId="0" applyFont="1" applyBorder="1" applyAlignment="1">
      <alignment horizontal="right" vertical="center" wrapText="1"/>
    </xf>
    <xf numFmtId="0" fontId="25" fillId="0" borderId="70" xfId="0" applyFont="1" applyBorder="1" applyAlignment="1">
      <alignment horizontal="right" vertical="center" wrapText="1"/>
    </xf>
    <xf numFmtId="0" fontId="25" fillId="0" borderId="72" xfId="0" applyFont="1" applyBorder="1" applyAlignment="1">
      <alignment horizontal="right" vertical="center" wrapText="1"/>
    </xf>
    <xf numFmtId="0" fontId="25" fillId="0" borderId="73" xfId="0" applyFont="1" applyBorder="1" applyAlignment="1">
      <alignment horizontal="right" vertical="center" wrapText="1"/>
    </xf>
    <xf numFmtId="0" fontId="26" fillId="0" borderId="74" xfId="0" applyFont="1" applyBorder="1" applyAlignment="1">
      <alignment horizontal="right" vertical="center" wrapText="1"/>
    </xf>
    <xf numFmtId="0" fontId="25" fillId="0" borderId="75" xfId="0" applyFont="1" applyBorder="1" applyAlignment="1">
      <alignment horizontal="right" vertical="center" wrapText="1"/>
    </xf>
    <xf numFmtId="0" fontId="25" fillId="0" borderId="76" xfId="0" applyFont="1" applyBorder="1" applyAlignment="1">
      <alignment horizontal="right" vertical="center" wrapText="1" readingOrder="2"/>
    </xf>
    <xf numFmtId="0" fontId="25" fillId="0" borderId="77" xfId="0" applyFont="1" applyBorder="1" applyAlignment="1">
      <alignment horizontal="right" vertical="center" wrapText="1" readingOrder="2"/>
    </xf>
    <xf numFmtId="0" fontId="25" fillId="0" borderId="78" xfId="0" applyFont="1" applyBorder="1" applyAlignment="1">
      <alignment horizontal="right" vertical="center" wrapText="1" readingOrder="2"/>
    </xf>
    <xf numFmtId="0" fontId="25" fillId="0" borderId="83" xfId="0" applyFont="1" applyBorder="1" applyAlignment="1">
      <alignment horizontal="right" vertical="center" wrapText="1" readingOrder="2"/>
    </xf>
    <xf numFmtId="0" fontId="24" fillId="4" borderId="84" xfId="0" applyFont="1" applyFill="1" applyBorder="1" applyAlignment="1">
      <alignment horizontal="right" vertical="center" wrapText="1"/>
    </xf>
    <xf numFmtId="0" fontId="24" fillId="4" borderId="85" xfId="0" applyFont="1" applyFill="1" applyBorder="1" applyAlignment="1">
      <alignment horizontal="center" vertical="center" wrapText="1" readingOrder="2"/>
    </xf>
    <xf numFmtId="0" fontId="24" fillId="4" borderId="86" xfId="0" applyFont="1" applyFill="1" applyBorder="1" applyAlignment="1">
      <alignment horizontal="center" vertical="center" wrapText="1" readingOrder="2"/>
    </xf>
    <xf numFmtId="0" fontId="24" fillId="4" borderId="87" xfId="0" applyFont="1" applyFill="1" applyBorder="1" applyAlignment="1">
      <alignment horizontal="center" vertical="center" wrapText="1" readingOrder="2"/>
    </xf>
    <xf numFmtId="0" fontId="24" fillId="4" borderId="88" xfId="0" applyFont="1" applyFill="1" applyBorder="1" applyAlignment="1">
      <alignment horizontal="right" vertical="center" wrapText="1" readingOrder="2"/>
    </xf>
    <xf numFmtId="166" fontId="25" fillId="0" borderId="71" xfId="0" applyNumberFormat="1" applyFont="1" applyBorder="1" applyAlignment="1">
      <alignment horizontal="right" vertical="center" wrapText="1"/>
    </xf>
    <xf numFmtId="166" fontId="25" fillId="0" borderId="24" xfId="0" applyNumberFormat="1" applyFont="1" applyBorder="1" applyAlignment="1">
      <alignment horizontal="center" vertical="center" wrapText="1" readingOrder="1"/>
    </xf>
    <xf numFmtId="166" fontId="25" fillId="0" borderId="25" xfId="0" applyNumberFormat="1" applyFont="1" applyBorder="1" applyAlignment="1">
      <alignment horizontal="center" vertical="center" wrapText="1" readingOrder="2"/>
    </xf>
    <xf numFmtId="166" fontId="25" fillId="0" borderId="26" xfId="0" applyNumberFormat="1" applyFont="1" applyBorder="1" applyAlignment="1">
      <alignment horizontal="center" vertical="center" wrapText="1" readingOrder="1"/>
    </xf>
    <xf numFmtId="166" fontId="25" fillId="0" borderId="79" xfId="0" applyNumberFormat="1" applyFont="1" applyBorder="1" applyAlignment="1">
      <alignment horizontal="right" vertical="center" wrapText="1" readingOrder="2"/>
    </xf>
    <xf numFmtId="166" fontId="25" fillId="0" borderId="27" xfId="0" applyNumberFormat="1" applyFont="1" applyBorder="1" applyAlignment="1">
      <alignment horizontal="center" vertical="center" wrapText="1" readingOrder="1"/>
    </xf>
    <xf numFmtId="166" fontId="25" fillId="0" borderId="28" xfId="0" applyNumberFormat="1" applyFont="1" applyBorder="1" applyAlignment="1">
      <alignment horizontal="center" vertical="center" wrapText="1" readingOrder="2"/>
    </xf>
    <xf numFmtId="166" fontId="25" fillId="0" borderId="29" xfId="0" applyNumberFormat="1" applyFont="1" applyBorder="1" applyAlignment="1">
      <alignment horizontal="center" vertical="center" wrapText="1" readingOrder="1"/>
    </xf>
    <xf numFmtId="166" fontId="25" fillId="0" borderId="80" xfId="0" applyNumberFormat="1" applyFont="1" applyBorder="1" applyAlignment="1">
      <alignment horizontal="right" vertical="center" wrapText="1" readingOrder="2"/>
    </xf>
    <xf numFmtId="166" fontId="25" fillId="0" borderId="81" xfId="0" applyNumberFormat="1" applyFont="1" applyBorder="1" applyAlignment="1">
      <alignment horizontal="right" vertical="center" wrapText="1" readingOrder="1"/>
    </xf>
    <xf numFmtId="166" fontId="26" fillId="0" borderId="14" xfId="0" applyNumberFormat="1" applyFont="1" applyBorder="1" applyAlignment="1">
      <alignment horizontal="center" vertical="center" wrapText="1" readingOrder="1"/>
    </xf>
    <xf numFmtId="166" fontId="26" fillId="0" borderId="15" xfId="0" applyNumberFormat="1" applyFont="1" applyBorder="1" applyAlignment="1">
      <alignment horizontal="center" vertical="center" wrapText="1" readingOrder="1"/>
    </xf>
    <xf numFmtId="166" fontId="26" fillId="0" borderId="82" xfId="0" applyNumberFormat="1" applyFont="1" applyBorder="1" applyAlignment="1">
      <alignment horizontal="right" vertical="center" wrapText="1" readingOrder="1"/>
    </xf>
  </cellXfs>
  <cellStyles count="4">
    <cellStyle name="Comma" xfId="3" builtinId="3"/>
    <cellStyle name="Hyperlink" xfId="2" builtinId="8"/>
    <cellStyle name="Normal" xfId="0" builtinId="0"/>
    <cellStyle name="Percent" xfId="1" builtinId="5"/>
  </cellStyles>
  <dxfs count="240">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2514600</xdr:colOff>
      <xdr:row>0</xdr:row>
      <xdr:rowOff>123825</xdr:rowOff>
    </xdr:from>
    <xdr:to>
      <xdr:col>1</xdr:col>
      <xdr:colOff>4794794</xdr:colOff>
      <xdr:row>3</xdr:row>
      <xdr:rowOff>153154</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4876656" y="12382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2009775</xdr:colOff>
      <xdr:row>1</xdr:row>
      <xdr:rowOff>161925</xdr:rowOff>
    </xdr:from>
    <xdr:to>
      <xdr:col>1</xdr:col>
      <xdr:colOff>2343150</xdr:colOff>
      <xdr:row>3</xdr:row>
      <xdr:rowOff>133350</xdr:rowOff>
    </xdr:to>
    <xdr:pic>
      <xdr:nvPicPr>
        <xdr:cNvPr id="4" name="Picture 3" descr="לוגו נגישות">
          <a:extLst>
            <a:ext uri="{FF2B5EF4-FFF2-40B4-BE49-F238E27FC236}">
              <a16:creationId xmlns:a16="http://schemas.microsoft.com/office/drawing/2014/main" id="{3A5ACB47-C8D2-42B7-993A-0A2D1B1A21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7518800" y="34290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291353</xdr:colOff>
      <xdr:row>1</xdr:row>
      <xdr:rowOff>156883</xdr:rowOff>
    </xdr:from>
    <xdr:to>
      <xdr:col>8</xdr:col>
      <xdr:colOff>258314</xdr:colOff>
      <xdr:row>2</xdr:row>
      <xdr:rowOff>584133</xdr:rowOff>
    </xdr:to>
    <xdr:pic>
      <xdr:nvPicPr>
        <xdr:cNvPr id="4" name="תמונה 3">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5751656" y="336177"/>
          <a:ext cx="227537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840441</xdr:colOff>
      <xdr:row>15</xdr:row>
      <xdr:rowOff>235323</xdr:rowOff>
    </xdr:from>
    <xdr:to>
      <xdr:col>5</xdr:col>
      <xdr:colOff>689567</xdr:colOff>
      <xdr:row>15</xdr:row>
      <xdr:rowOff>1098905</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9051962" y="235323"/>
          <a:ext cx="3065214"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7AC6C4-D42A-48B9-8B3E-42E891899078}" name="TitleRegion1.a8.i20.1" displayName="TitleRegion1.a8.i20.1" ref="A8:I20" totalsRowShown="0" headerRowDxfId="229" headerRowBorderDxfId="238" tableBorderDxfId="239">
  <autoFilter ref="A8:I20" xr:uid="{A9331BF0-FC79-4631-88A8-01918C87B6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9909AB4-0827-4D0A-9122-CFB74ED8D2F4}" name="אפיק השקעה " dataDxfId="237"/>
    <tableColumn id="2" xr3:uid="{3C013001-1730-46F8-94F5-F38653EA87F6}" name="שיעור חשיפה צפוי לשנת 2023" dataDxfId="236"/>
    <tableColumn id="3" xr3:uid="{D94E5538-092E-4B73-B4A0-F701EA26A7B6}" name="שיעור חשיפה  22.11.2023 צפוי" dataDxfId="235"/>
    <tableColumn id="4" xr3:uid="{3C3474F5-81C5-4E94-81F2-947F054852E8}" name="שיעור החשיפה בפועל 31.12.2023" dataDxfId="234"/>
    <tableColumn id="5" xr3:uid="{B62805AF-5C1A-4115-9DEB-1B01C57C89C5}" name="שיעור החשיפה צפוי 2024" dataDxfId="233"/>
    <tableColumn id="6" xr3:uid="{F3E79CFC-3840-41D5-9B77-20472810545E}" name="שיעור החשיפה צפוי 12.03.24" dataDxfId="232"/>
    <tableColumn id="7" xr3:uid="{8F947202-652D-42A7-826C-00E352E83A6C}" name="טווח סטייה" dataDxfId="231"/>
    <tableColumn id="8" xr3:uid="{293BFF28-D62B-4CA1-AFB7-BFBB0241F37F}" name="גבולות שיעור החשיפה הצפויה" dataDxfId="230"/>
    <tableColumn id="9" xr3:uid="{E31D899B-4AA0-439B-94F0-910D75719F1C}" name="מדד ייחוס"/>
  </tableColumns>
  <tableStyleInfo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EC29185-1DD7-4529-9320-B31CE183CF24}" name="TitleRegion1.b73.j79.6" displayName="TitleRegion1.b73.j79.6" ref="B73:J79" totalsRowShown="0" headerRowBorderDxfId="134" tableBorderDxfId="135" totalsRowBorderDxfId="133">
  <autoFilter ref="B73:J79" xr:uid="{C2C2F62C-0BD2-4A72-A2A8-1D0AB2E5C5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9DCD0C8-8476-4F0C-A66E-21E28CE69FC0}" name="אפיק השקעה" dataDxfId="132"/>
    <tableColumn id="2" xr3:uid="{0A53D649-179E-47AD-9B0B-C83817F25099}" name="אלפא מור תגמולים – מניות בארה&quot;ב עוקב מדד S&amp;P 500" dataDxfId="131" dataCellStyle="Percent"/>
    <tableColumn id="3" xr3:uid="{D877CD13-73BC-48E1-88FE-FDA197515865}" name="מור השתלמות – מניות בארה&quot;ב עוקב מדד S&amp;P 500" dataDxfId="130" dataCellStyle="Percent"/>
    <tableColumn id="4" xr3:uid="{9C146B07-3387-4053-9731-86AC9E945256}" name="מור קופת גמל להשקעה –מניות בארה&quot;ב עוקב מדד S&amp;P 500" dataDxfId="129" dataCellStyle="Percent"/>
    <tableColumn id="5" xr3:uid="{E9DA877C-301F-4619-85C0-DCC95FEAB7F2}" name="_x0009_שיעור חשיפה צפוי לשנת 2024" dataDxfId="128" dataCellStyle="Percent"/>
    <tableColumn id="6" xr3:uid="{4CDAF199-ACD6-4124-94C5-1489A33E734A}" name="_x0009_טווח סטייה" dataDxfId="127"/>
    <tableColumn id="7" xr3:uid="{08DD37B2-2D20-4322-8033-AC61696BA44C}" name="_x0009_גבולות שיעור החשיפה הצפויה" dataDxfId="126"/>
    <tableColumn id="8" xr3:uid="{871F8186-D1C4-4F14-BD2B-02153ADB8E6F}" name="ריק במקור" dataDxfId="125"/>
    <tableColumn id="9" xr3:uid="{C0D97223-66F2-4DE4-8D47-83B3DD0D5A94}" name="_x0009_מדד ייחוס" dataDxfId="124"/>
  </tableColumns>
  <tableStyleInfo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0B3A95B-D6A1-40C4-9958-F0456D7F4BA8}" name="TitleRegion1.b83.j89.7" displayName="TitleRegion1.b83.j89.7" ref="B83:J89" totalsRowShown="0" headerRowBorderDxfId="122" tableBorderDxfId="123" totalsRowBorderDxfId="121">
  <autoFilter ref="B83:J89" xr:uid="{B6C617AE-B26C-4E51-81B3-99117CF0A3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BBA47A4-33B7-4246-93EC-6227E4FE4358}" name="אפיק השקעה" dataDxfId="120"/>
    <tableColumn id="2" xr3:uid="{99043A4C-0353-4937-9F2F-65B3D1448330}" name="אלפא מור תגמולים – מעורב מחקה מדדים" dataDxfId="119" dataCellStyle="Percent"/>
    <tableColumn id="3" xr3:uid="{6AF7A2F4-F70D-4A5E-9E2E-AA304E7004F6}" name="מור השתלמות – מעורב מחקה מדדים" dataDxfId="118" dataCellStyle="Percent"/>
    <tableColumn id="4" xr3:uid="{B7C83612-E02F-4AAA-94C0-2FB4D171755C}" name="ריק במקור" dataDxfId="117" dataCellStyle="Percent"/>
    <tableColumn id="5" xr3:uid="{E7C10211-9587-438B-B84B-2E6EF577EAF7}" name="_x0009_שיעור חשיפה צפוי לשנת 2024" dataDxfId="116" dataCellStyle="Percent"/>
    <tableColumn id="6" xr3:uid="{FDB2AD74-B608-424F-8B4D-9F84929C993A}" name="_x0009_טווח סטייה" dataDxfId="115"/>
    <tableColumn id="7" xr3:uid="{A5D49706-F4A7-47B9-B1B6-45D2F26DE8D5}" name="_x0009_גבולות שיעור החשיפה הצפויה" dataDxfId="114"/>
    <tableColumn id="8" xr3:uid="{786DC8F9-7209-46EE-8AAC-8EE8A3EFD099}" name="ריק במקור2" dataDxfId="113"/>
    <tableColumn id="9" xr3:uid="{91EA8DEF-B87B-4FE5-A127-45238E40FB80}" name="_x0009_מדד ייחוס" dataDxfId="112"/>
  </tableColumns>
  <tableStyleInfo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51771E3-C788-4BC1-9AC2-5824063A4B48}" name="TitleRegion1.b93.j99.8" displayName="TitleRegion1.b93.j99.8" ref="B93:J99" totalsRowShown="0" headerRowBorderDxfId="110" tableBorderDxfId="111" totalsRowBorderDxfId="109">
  <autoFilter ref="B93:J99" xr:uid="{CA68210B-D15B-480F-9DAC-FA65A84FBD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C963DF2-BFB6-4304-B15A-7B093479C551}" name="אפיק השקעה" dataDxfId="108"/>
    <tableColumn id="2" xr3:uid="{99123C9D-AFB3-4E54-9F11-3CE15AE1A221}" name="אלפא מור תגמולים – עוקב מדדים גמיש" dataDxfId="107" dataCellStyle="Percent"/>
    <tableColumn id="3" xr3:uid="{4FA5A6B0-A359-46B2-AE77-2AB41AC4DF2A}" name="ריק במקור" dataDxfId="106" dataCellStyle="Percent"/>
    <tableColumn id="4" xr3:uid="{ACCDFEEC-AF56-48CF-A26B-E7C702CC4190}" name="ריק במקור2" dataDxfId="105" dataCellStyle="Percent"/>
    <tableColumn id="5" xr3:uid="{B1D4AD07-52F0-4F20-B8BB-799AABD53D29}" name="_x0009_שיעור חשיפה צפוי לשנת 2024" dataDxfId="104" dataCellStyle="Percent"/>
    <tableColumn id="6" xr3:uid="{1CB03276-7E13-45DC-9E2C-BF0C1CC056EA}" name="_x0009_טווח סטייה" dataDxfId="103"/>
    <tableColumn id="7" xr3:uid="{7122935D-F503-45BC-84C1-463AD257E0F5}" name="_x0009_גבולות שיעור החשיפה הצפויה" dataDxfId="102"/>
    <tableColumn id="8" xr3:uid="{1EE7EE61-6100-4D80-944E-13BA9909A5DB}" name="ריק במקור3" dataDxfId="101"/>
    <tableColumn id="9" xr3:uid="{17A86F8F-940D-4CA9-9C37-6D4F5649160A}" name="_x0009_מדד ייחוס" dataDxfId="100"/>
  </tableColumns>
  <tableStyleInfo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BE84A88-ABDF-489C-AED9-20E41248137D}" name="TitleRegion1.b103.j109.9" displayName="TitleRegion1.b103.j109.9" ref="B103:J109" totalsRowShown="0" headerRowBorderDxfId="98" tableBorderDxfId="99" totalsRowBorderDxfId="97">
  <autoFilter ref="B103:J109" xr:uid="{9CD98FB8-67B2-42ED-94B0-60B83C3486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896F091-6C0D-4CD2-A804-4B7678BF074F}" name="אפיק השקעה" dataDxfId="96"/>
    <tableColumn id="2" xr3:uid="{38031FDA-D4E2-4F26-9A26-665C08736F69}" name="אלפא מור תגמולים – תל בונד 20" dataDxfId="95" dataCellStyle="Percent"/>
    <tableColumn id="3" xr3:uid="{57D5C679-A18E-4E25-9AA5-A5061370E63B}" name="מור השתלמות – תל בונד 20" dataDxfId="94" dataCellStyle="Percent"/>
    <tableColumn id="4" xr3:uid="{1FF4D602-7624-4B11-AD85-DAA802CD2075}" name="מור קופת גמל להשקעה – תל בונד 20" dataDxfId="93" dataCellStyle="Percent"/>
    <tableColumn id="5" xr3:uid="{725664FF-4C28-4C73-A190-775A214E25AC}" name="_x0009_שיעור חשיפה צפוי לשנת 2024" dataDxfId="92" dataCellStyle="Percent"/>
    <tableColumn id="6" xr3:uid="{62FFD37D-F85C-4348-A67E-375BE304121A}" name="_x0009_טווח סטייה" dataDxfId="91"/>
    <tableColumn id="7" xr3:uid="{2E058A0F-271A-4448-AAE8-5FDFFD867CDB}" name="_x0009_גבולות שיעור החשיפה הצפויה" dataDxfId="90"/>
    <tableColumn id="8" xr3:uid="{2285B41E-AB8A-4E0C-BB5C-00963EDD7124}" name="ריק במקור" dataDxfId="89"/>
    <tableColumn id="9" xr3:uid="{94BA16E0-4CC6-4085-A222-B7B68A4CB3B2}" name="_x0009_מדד ייחוס" dataDxfId="88"/>
  </tableColumns>
  <tableStyleInfo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5A6444D-82C1-4F88-A091-B33993A2F662}" name="TitleRegion1.b113.j119.10" displayName="TitleRegion1.b113.j119.10" ref="B113:J119" totalsRowShown="0" headerRowBorderDxfId="86" tableBorderDxfId="87" totalsRowBorderDxfId="85">
  <autoFilter ref="B113:J119" xr:uid="{A0AEBC91-BE9B-4B72-931B-939922D3BDF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9090BA2-F015-4DCA-9B2B-9D5DCD2F0449}" name="אפיק השקעה" dataDxfId="84"/>
    <tableColumn id="2" xr3:uid="{41B44234-CF82-45A2-9357-8690038E2AF0}" name="אלפא מור תגמולים – שקליות ריבית קבועה ממשלתיות" dataDxfId="83" dataCellStyle="Percent"/>
    <tableColumn id="3" xr3:uid="{1CA25AE0-C6DA-44C4-A0C0-6B22734A1213}" name="מור השתלמות – שקליות ריבית קבועה ממשלתיות" dataDxfId="82" dataCellStyle="Percent"/>
    <tableColumn id="4" xr3:uid="{71BD4B7B-E9DC-4BB5-AF51-7A6067C7F5DC}" name="מור קופת גמל להשקעה – שקליות ריבית קבועה ממשלתיות" dataDxfId="81" dataCellStyle="Percent"/>
    <tableColumn id="5" xr3:uid="{5DE7B8ED-BB36-4E6D-A286-E066BE527D85}" name="_x0009_שיעור חשיפה צפוי לשנת 2024" dataDxfId="80" dataCellStyle="Percent"/>
    <tableColumn id="6" xr3:uid="{FE019125-1EB0-4217-A47B-2993C8A91366}" name="_x0009_טווח סטייה" dataDxfId="79"/>
    <tableColumn id="7" xr3:uid="{535FB36F-D559-4F3E-87B8-6E0644DF0F5F}" name="_x0009_גבולות שיעור החשיפה הצפויה" dataDxfId="78"/>
    <tableColumn id="8" xr3:uid="{19348533-BB3D-4E44-88DD-7E97AB0F86FE}" name="ריק במקור" dataDxfId="77"/>
    <tableColumn id="9" xr3:uid="{22A2837C-BEC0-4752-A084-5D8C4A8452BE}" name="_x0009_מדד ייחוס" dataDxfId="76"/>
  </tableColumns>
  <tableStyleInfo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6F15C20-075A-416F-917A-0B5B52AA951F}" name="TitleRegion1.b123.j129.11" displayName="TitleRegion1.b123.j129.11" ref="B123:J129" totalsRowShown="0" headerRowBorderDxfId="74" tableBorderDxfId="75" totalsRowBorderDxfId="73">
  <autoFilter ref="B123:J129" xr:uid="{5325F051-16DC-436C-94EF-6FD6858C43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2F957FC-C540-4A00-AB71-5FBA599F4CEA}" name="אפיק השקעה" dataDxfId="72"/>
    <tableColumn id="2" xr3:uid="{C9B71C70-F674-4816-B911-3ACF184A8FC9}" name="אלפא מור תגמולים – מדדיות ממשלתיות" dataDxfId="71" dataCellStyle="Percent"/>
    <tableColumn id="3" xr3:uid="{B1E736F3-319C-4AF5-81E3-55143DE72FA0}" name="מור השתלמות – מדדיות ממשלתיות" dataDxfId="70" dataCellStyle="Percent"/>
    <tableColumn id="4" xr3:uid="{8B1AD981-14EE-43BE-A760-6879898EE889}" name="מור קופת גמל להשקעה – מדדיות ממשלתיות" dataDxfId="69" dataCellStyle="Percent"/>
    <tableColumn id="5" xr3:uid="{69DE5D3D-EC62-45A5-BD04-84C7254E6DFA}" name="_x0009_שיעור חשיפה צפוי לשנת 2024" dataDxfId="68" dataCellStyle="Percent"/>
    <tableColumn id="6" xr3:uid="{784A4151-82F6-4AC3-AF61-21E3A36B68E6}" name="_x0009_טווח סטייה" dataDxfId="67"/>
    <tableColumn id="7" xr3:uid="{C12133F7-8AB2-4F27-ABA0-158B41DB9375}" name="_x0009_גבולות שיעור החשיפה הצפויה" dataDxfId="66"/>
    <tableColumn id="8" xr3:uid="{CD1A8D2C-D1FC-4A18-B791-D6759A2FC6E6}" name="ריק במקור" dataDxfId="65"/>
    <tableColumn id="9" xr3:uid="{8EC40795-A044-494F-86CC-B0DF4139738B}" name="_x0009_מדד ייחוס" dataDxfId="64"/>
  </tableColumns>
  <tableStyleInfo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1838BCC-11E3-42CC-860C-6BD2FCE2047F}" name="TitleRegion1.b133.j139.12" displayName="TitleRegion1.b133.j139.12" ref="B133:J139" totalsRowShown="0" headerRowBorderDxfId="62" tableBorderDxfId="63" totalsRowBorderDxfId="61">
  <autoFilter ref="B133:J139" xr:uid="{F6FCF6CD-9EEC-47D3-94CB-1B21C3258AB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0E91C16-D5F7-4FD7-92BB-49E13537592A}" name="אפיק השקעה" dataDxfId="60"/>
    <tableColumn id="2" xr3:uid="{90ECFAC9-23B6-4655-89BB-F1A3FCD58E20}" name="אלפא מור תגמולים – מדדיות ממשלתיות" dataDxfId="59" dataCellStyle="Percent"/>
    <tableColumn id="3" xr3:uid="{46811EAB-5904-4EC5-8FCF-A8AC30B121C6}" name="מור השתלמות – מדדיות ממשלתיות" dataDxfId="58" dataCellStyle="Percent"/>
    <tableColumn id="4" xr3:uid="{938C3D50-9493-45C4-9F5B-C8D188F47193}" name="מור קופת גמל להשקעה – מדדיות ממשלתיות" dataDxfId="57" dataCellStyle="Percent"/>
    <tableColumn id="5" xr3:uid="{3671E281-AA63-4F37-887F-D318412417A8}" name="_x0009_שיעור חשיפה צפוי לשנת 2024" dataDxfId="56" dataCellStyle="Percent"/>
    <tableColumn id="6" xr3:uid="{29273D98-D5E5-4F0B-B6EB-9CF013FAD12D}" name="_x0009_טווח סטייה" dataDxfId="55"/>
    <tableColumn id="7" xr3:uid="{13530004-34B6-43FB-A799-15252507AE5A}" name="_x0009_גבולות שיעור החשיפה הצפויה" dataDxfId="54"/>
    <tableColumn id="8" xr3:uid="{626425B4-05EA-4CB0-890D-952198346346}" name="ריק במקור" dataDxfId="53"/>
    <tableColumn id="9" xr3:uid="{7FDD444A-1581-4683-95D4-07C5A4648C95}" name="_x0009_מדד ייחוס" dataDxfId="52"/>
  </tableColumns>
  <tableStyleInfo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1AC0A5C-FEB3-4BA1-BEEA-7737EA28AFA2}" name="TitleRegion1.b143.j154.13" displayName="TitleRegion1.b143.j154.13" ref="B143:J154" totalsRowShown="0" headerRowBorderDxfId="50" tableBorderDxfId="51" totalsRowBorderDxfId="49">
  <autoFilter ref="B143:J154" xr:uid="{1E148828-F84C-4B6D-A7DC-EBC4943F3E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8CC9757-EE13-4D32-9F43-1D39F371923B}" name="אפיק השקעה" dataDxfId="48"/>
    <tableColumn id="2" xr3:uid="{AB15B4F3-52CB-446F-888C-84445645DA97}" name="מור חיסכון לכל ילד – סיכון מוגבר" dataDxfId="47" dataCellStyle="Percent"/>
    <tableColumn id="3" xr3:uid="{84F80E4A-55F8-415D-A533-020241526E5D}" name="ריק במקור" dataDxfId="46" dataCellStyle="Percent"/>
    <tableColumn id="4" xr3:uid="{5DE84412-0C90-4F19-8B8E-6D56C8164698}" name="ריק במקור2" dataDxfId="45" dataCellStyle="Percent"/>
    <tableColumn id="5" xr3:uid="{010E53E4-DD5E-4CD9-BF48-EE189E05009C}" name="שיעור החשיפה צפוי מ30.01.24" dataDxfId="44" dataCellStyle="Percent"/>
    <tableColumn id="6" xr3:uid="{405D474A-1B9B-465A-9E8D-945074833AD3}" name="_x0009_טווח סטייה" dataDxfId="43"/>
    <tableColumn id="7" xr3:uid="{39675767-3DF5-495F-AA48-E69E6590CC3E}" name="_x0009_גבולות שיעור החשיפה הצפויה" dataDxfId="42"/>
    <tableColumn id="8" xr3:uid="{1D14AB40-EFF9-4965-B5FE-8C99661DFACE}" name="ריק במקור3" dataDxfId="41"/>
    <tableColumn id="9" xr3:uid="{497EF64D-A7F8-451D-BAC0-0625D8EF0A81}" name="_x0009_מדד ייחוס" dataDxfId="40"/>
  </tableColumns>
  <tableStyleInfo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AC936F6-5631-4F6F-8124-1BE978304D88}" name="TitleRegion1.b158.j164.14" displayName="TitleRegion1.b158.j164.14" ref="B158:J164" totalsRowShown="0" headerRowBorderDxfId="38" tableBorderDxfId="39" totalsRowBorderDxfId="37">
  <autoFilter ref="B158:J164" xr:uid="{6E58ED52-A705-43EE-A7FF-9534004656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77D06F4-51DC-4C55-8B75-F185B5BDD1AE}" name="אפיק השקעה" dataDxfId="36"/>
    <tableColumn id="2" xr3:uid="{4A9094EC-67B7-4905-8E57-36140896AF13}" name="מור חיסכון לכל ילד – מסלול הלכה" dataDxfId="35" dataCellStyle="Percent"/>
    <tableColumn id="3" xr3:uid="{5F06C2E0-1658-4EF4-909D-880BA433FE20}" name="ריק במקור" dataDxfId="34" dataCellStyle="Percent"/>
    <tableColumn id="4" xr3:uid="{BD593C62-61CC-4B59-99A2-2218E276DC12}" name="ריק במקור2" dataDxfId="33" dataCellStyle="Percent"/>
    <tableColumn id="5" xr3:uid="{78C55E4E-707E-48B8-9C07-CA0358DDDA5B}" name="שיעור החשיפה צפוי 13.02.24" dataDxfId="32" dataCellStyle="Percent"/>
    <tableColumn id="6" xr3:uid="{AC4832B5-3DEC-4F03-8A8E-73634CEA75E0}" name="_x0009_טווח סטייה" dataDxfId="31"/>
    <tableColumn id="7" xr3:uid="{FBB781C0-3565-421E-A6CF-5C662B87E9C4}" name="_x0009_גבולות שיעור החשיפה הצפויה" dataDxfId="30"/>
    <tableColumn id="8" xr3:uid="{D8477773-1691-4ABD-93FF-84543925E094}" name="ריק במקור3" dataDxfId="29"/>
    <tableColumn id="9" xr3:uid="{A836FF78-5870-4B1E-8374-54CCB3FF2856}" name="_x0009_מדד ייחוס" dataDxfId="28"/>
  </tableColumns>
  <tableStyleInfo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BA67796-F9DD-4F21-9CEB-020671515A84}" name="TitleRegion1.b168.j174.15" displayName="TitleRegion1.b168.j174.15" ref="B168:J174" totalsRowShown="0" headerRowBorderDxfId="26" tableBorderDxfId="27" totalsRowBorderDxfId="25">
  <autoFilter ref="B168:J174" xr:uid="{54E0EBD6-4CA6-4344-84E4-7A459EBEEEE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1259B5E-D51C-43A4-BCF9-D5B815AED820}" name="אפיק השקעה" dataDxfId="24"/>
    <tableColumn id="2" xr3:uid="{DAAFF443-CE74-48BB-9585-A852B5DD28A8}" name="מור חיסכון לכל ילד – מסלול שריעה" dataDxfId="23" dataCellStyle="Percent"/>
    <tableColumn id="3" xr3:uid="{A33EEB43-905F-4D9A-9640-0DE30C0A1D63}" name="ריק במקור" dataDxfId="22" dataCellStyle="Percent"/>
    <tableColumn id="4" xr3:uid="{9EE38E58-F4FB-473A-BED6-1389A57C89CD}" name="ריק במקור2" dataDxfId="21" dataCellStyle="Percent"/>
    <tableColumn id="5" xr3:uid="{CA5D6793-EB31-494F-BF28-5BFB1933E2DB}" name="_x0009_שיעור חשיפה צפוי לשנת 2024" dataDxfId="20" dataCellStyle="Percent"/>
    <tableColumn id="6" xr3:uid="{1CEF20F2-1854-4D42-9B5A-D38F2453052B}" name="_x0009_טווח סטייה" dataDxfId="19"/>
    <tableColumn id="7" xr3:uid="{6711C15B-333D-432E-B0F8-D5C5DCDF8012}" name="_x0009_גבולות שיעור החשיפה הצפויה" dataDxfId="18"/>
    <tableColumn id="8" xr3:uid="{B86D1B18-1AA3-44A1-BB2D-69CE536A0550}" name="ריק במקור3" dataDxfId="17"/>
    <tableColumn id="9" xr3:uid="{331E99F7-BEC5-4CDE-9E20-259B1A97DE27}" name="_x0009_מדד ייחוס" dataDxfId="16"/>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7462B7-D1EE-4C5F-8539-F3D290BAC103}" name="TitleRegion1.a26.i38.2" displayName="TitleRegion1.a26.i38.2" ref="A26:I38" totalsRowShown="0" headerRowDxfId="218" headerRowBorderDxfId="227" tableBorderDxfId="228">
  <autoFilter ref="A26:I38" xr:uid="{9E132D76-905C-4C34-BC94-2687B953BC4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1FE9177-A52E-44C8-9D1C-BDE64604BBA7}" name="אפיק השקעה " dataDxfId="226"/>
    <tableColumn id="2" xr3:uid="{1013D9D9-1C44-4983-B20F-33AEFD66B24A}" name="שיעור חשיפה צפוי לשנת 2023" dataDxfId="225"/>
    <tableColumn id="3" xr3:uid="{3DEBECBE-B8D1-4C2F-BDB5-FA4818AB4174}" name="שיעור חשיפה  22.11.2023 צפוי" dataDxfId="224"/>
    <tableColumn id="4" xr3:uid="{9B9483AB-DDE5-4717-89F9-601620D427D6}" name="שיעור החשיפה בפועל 31.12.2023" dataDxfId="223"/>
    <tableColumn id="5" xr3:uid="{5736FEB0-0ADA-4D6B-9D42-333ECD9FC1B1}" name="שיעור החשיפה צפוי 2024" dataDxfId="222"/>
    <tableColumn id="6" xr3:uid="{1CAED1DF-D9E7-4D4D-8CB6-48335EA135A6}" name="שיעור החשיפה צפוי 12.03.24" dataDxfId="221"/>
    <tableColumn id="7" xr3:uid="{FAF53EF3-326A-43F9-92CE-F7D48FA1F1B4}" name="טווח סטייה" dataDxfId="220"/>
    <tableColumn id="8" xr3:uid="{E6481EB1-B0D2-46CF-9F34-6D95B010BB38}" name="גבולות שיעור החשיפה הצפויה" dataDxfId="219"/>
    <tableColumn id="9" xr3:uid="{A422046A-9CF3-4162-B32D-7CDB0C225ECD}" name="מדד ייחוס"/>
  </tableColumns>
  <tableStyleInfo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6CC1EC9-7AFC-4C23-8948-0D03E989B91A}" name="TitleRegion1.a26.f38.1" displayName="TitleRegion1.a26.f38.1" ref="A26:F38" totalsRowShown="0" headerRowDxfId="8" headerRowBorderDxfId="14" tableBorderDxfId="15">
  <autoFilter ref="A26:F38" xr:uid="{01525F84-8974-42C1-AD99-A87006DEA2D8}">
    <filterColumn colId="0" hiddenButton="1"/>
    <filterColumn colId="1" hiddenButton="1"/>
    <filterColumn colId="2" hiddenButton="1"/>
    <filterColumn colId="3" hiddenButton="1"/>
    <filterColumn colId="4" hiddenButton="1"/>
    <filterColumn colId="5" hiddenButton="1"/>
  </autoFilter>
  <tableColumns count="6">
    <tableColumn id="1" xr3:uid="{EC590C6C-C187-411A-91C1-C4336BEA7048}" name="אפיק השקעה " dataDxfId="13"/>
    <tableColumn id="2" xr3:uid="{44DC1059-7494-4F93-890A-BC94496DDA96}" name="שיעור החשיפה בפועל 31.12.2023" dataDxfId="12"/>
    <tableColumn id="3" xr3:uid="{A1D300B9-A569-41B1-8B83-2332B733E433}" name="שיעור החשיפה צפוי מ30.01.24" dataDxfId="11"/>
    <tableColumn id="4" xr3:uid="{E477BDDC-7FD7-4947-9FC0-87262FE8CEC4}" name="טווח סטייה" dataDxfId="10"/>
    <tableColumn id="5" xr3:uid="{3A49939D-CA7B-4439-977D-CE9CD003DF19}" name="גבולות שיעור החשיפה הצפוייה" dataDxfId="9"/>
    <tableColumn id="6" xr3:uid="{C3B3D048-99E7-4F5F-8971-5B25F534D4E6}" name="מדד ייחוס"/>
  </tableColumns>
  <tableStyleInfo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58462B3-6D67-4C4C-ACDC-18C37CEB4593}" name="TitleRegion1.a50.f62.2" displayName="TitleRegion1.a50.f62.2" ref="A50:F62" totalsRowShown="0" headerRowDxfId="0" headerRowBorderDxfId="6" tableBorderDxfId="7">
  <autoFilter ref="A50:F62" xr:uid="{5F78466D-752D-471E-B38A-3F90BBEEDA4E}">
    <filterColumn colId="0" hiddenButton="1"/>
    <filterColumn colId="1" hiddenButton="1"/>
    <filterColumn colId="2" hiddenButton="1"/>
    <filterColumn colId="3" hiddenButton="1"/>
    <filterColumn colId="4" hiddenButton="1"/>
    <filterColumn colId="5" hiddenButton="1"/>
  </autoFilter>
  <tableColumns count="6">
    <tableColumn id="1" xr3:uid="{CC0B6F1F-57B4-4F96-930F-5F4882A66338}" name="אפיק השקעה " dataDxfId="5"/>
    <tableColumn id="2" xr3:uid="{C87D493B-2BFF-4132-8B37-3163A3E3EB9F}" name="שיעור החשיפה בפועל 31.12.2023" dataDxfId="4"/>
    <tableColumn id="3" xr3:uid="{9C4E201C-92A6-4B45-8256-C20DEA0BED20}" name="שיעור החשיפה צפוי מ30.01.24" dataDxfId="3"/>
    <tableColumn id="4" xr3:uid="{9C109FF8-A989-475E-BD13-ADCF0B636F4E}" name="טווח סטייה" dataDxfId="2"/>
    <tableColumn id="5" xr3:uid="{319137F8-5AC3-4B7E-953A-759BA68F7916}" name="גבולות שיעור החשיפה הצפוייה" dataDxfId="1"/>
    <tableColumn id="6" xr3:uid="{F1D419C6-AC31-4A7A-BA1A-81F1DCFBF56F}" name="מדד ייחוס"/>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6EBBFE-4C82-4871-8DF3-DA3D17654666}" name="TitleRegion1.a45.i57.3" displayName="TitleRegion1.a45.i57.3" ref="A45:I57" totalsRowShown="0" headerRowDxfId="207" headerRowBorderDxfId="216" tableBorderDxfId="217">
  <autoFilter ref="A45:I57" xr:uid="{72F09935-BB33-4340-9E0B-83CB91EA9BB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F0CB15E-04D8-4F19-8E53-6DC0CCB373BA}" name="אפיק השקעה " dataDxfId="215"/>
    <tableColumn id="2" xr3:uid="{2B09BCB1-A20A-4F54-9FA0-A2B4815FCA93}" name="שיעור חשיפה צפוי לשנת 2023" dataDxfId="214"/>
    <tableColumn id="3" xr3:uid="{362932CB-060A-4211-AF73-61C13864DA41}" name="שיעור חשיפה  07.12.2023 צפוי" dataDxfId="213"/>
    <tableColumn id="4" xr3:uid="{844CFA55-F53E-4754-92DE-578A1772CD2B}" name="שיעור החשיפה בפועל 31.12.2023" dataDxfId="212"/>
    <tableColumn id="5" xr3:uid="{27F819E9-14BB-4CD1-9017-33D8DE51F331}" name="שיעור החשיפה צפוי 2024" dataDxfId="211"/>
    <tableColumn id="6" xr3:uid="{FE04B529-8498-4957-ACAE-41C8DA6708CA}" name="שיעור החשיפה צפוי 12.03.24" dataDxfId="210"/>
    <tableColumn id="7" xr3:uid="{56F9FCD4-3204-434B-A50B-B1DCF837E9AC}" name="טווח סטייה" dataDxfId="209"/>
    <tableColumn id="8" xr3:uid="{CD0023CF-5DA7-4ECD-B352-CBF4F225055A}" name="גבולות שיעור החשיפה הצפויה" dataDxfId="208"/>
    <tableColumn id="9" xr3:uid="{6A7DD48F-A19B-463B-AEFB-AC6E7BA7CCA8}" name="מדד ייחוס"/>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09CFFE8-BAAB-4177-B877-07FCB1F7A353}" name="TitleRegion1.a64.i76.4" displayName="TitleRegion1.a64.i76.4" ref="A64:I76" totalsRowShown="0" headerRowDxfId="196" headerRowBorderDxfId="205" tableBorderDxfId="206">
  <autoFilter ref="A64:I76" xr:uid="{8238B8D4-8158-4B0C-99CE-6A4D4DF6CE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D5E18B9-0F64-4A40-89F0-0CB7CC6D9B1D}" name="אפיק השקעה " dataDxfId="204"/>
    <tableColumn id="2" xr3:uid="{36A627BA-ECD2-4298-BAC3-3FC0E70BA26C}" name="שיעור חשיפה צפוי לשנת 2023" dataDxfId="203"/>
    <tableColumn id="3" xr3:uid="{0436A223-E6B9-47A2-B4AA-65B5D23F614D}" name="שיעור חשיפה  22.11.2023 צפוי" dataDxfId="202"/>
    <tableColumn id="4" xr3:uid="{7486AE60-47DB-4BFD-B2E3-AB6DFE0C336A}" name="שיעור החשיפה בפועל 31.12.2023" dataDxfId="201"/>
    <tableColumn id="5" xr3:uid="{BFDECD63-20C4-4E3C-87C9-FBB2AA5D6B4C}" name="שיעור החשיפה צפוי 2024" dataDxfId="200"/>
    <tableColumn id="6" xr3:uid="{61916574-178D-4AC1-9000-DAB3FEE51192}" name="שיעור החשיפה צפוי 12.03.24" dataDxfId="199"/>
    <tableColumn id="7" xr3:uid="{8DAF1C80-CD56-4577-9662-E101978ED4FA}" name="טווח סטייה" dataDxfId="198"/>
    <tableColumn id="8" xr3:uid="{B7ADC659-35E8-4A20-A2F2-3FBB7D25C125}" name="גבולות שיעור החשיפה הצפויה" dataDxfId="197"/>
    <tableColumn id="9" xr3:uid="{C58D0D60-17AB-4AB8-A169-3E04B8BDFB3F}" name="מדד ייחוס"/>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BA434AF-69AA-465E-88F8-E576E547ED59}" name="TitleRegion1.b5.j16.1" displayName="TitleRegion1.b5.j16.1" ref="B5:J16" totalsRowShown="0" headerRowBorderDxfId="194" tableBorderDxfId="195" totalsRowBorderDxfId="193">
  <autoFilter ref="B5:J16" xr:uid="{487366BF-0C33-4098-94F4-1B033BF7F7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B48BF24-9CD2-4AF4-909A-1DBB915BD343}" name="אפיק השקעה" dataDxfId="192"/>
    <tableColumn id="2" xr3:uid="{04BC1CA6-45E7-4F05-A595-95127CEAC009}" name="אלפא מור תגמולים – מניות" dataDxfId="191" dataCellStyle="Percent"/>
    <tableColumn id="3" xr3:uid="{1D0A3619-858A-4CD9-9D0F-2E51F4E66B54}" name="מור השתלמות – מניות" dataDxfId="190" dataCellStyle="Percent"/>
    <tableColumn id="4" xr3:uid="{06E93730-D0FE-44DB-87F0-02DED43CEF71}" name="מור קופת גמל להשקעה – מניות" dataDxfId="189" dataCellStyle="Percent"/>
    <tableColumn id="5" xr3:uid="{986D73EE-BEA6-4E42-836C-37380C3FA8DF}" name="_x0009_שיעור חשיפה צפוי לשנת 2024" dataDxfId="188" dataCellStyle="Percent"/>
    <tableColumn id="6" xr3:uid="{46E91708-D2CD-4C44-9209-1F881EA8D683}" name="_x0009_טווח סטייה" dataDxfId="187"/>
    <tableColumn id="7" xr3:uid="{F4DD897C-E2A9-42C8-BB94-790BCED23102}" name="_x0009_גבולות שיעור החשיפה הצפויה" dataDxfId="186"/>
    <tableColumn id="8" xr3:uid="{3D6D7471-89E6-4431-8629-90F915DEF34D}" name="ריק במקור" dataDxfId="185"/>
    <tableColumn id="9" xr3:uid="{2043173D-884F-4110-AF53-538AE35C1F98}" name="_x0009_מדד ייחוס" dataDxfId="184"/>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53894D-E223-4E5D-8E94-80FED3100959}" name="TitleRegion1.b21.j32.2" displayName="TitleRegion1.b21.j32.2" ref="B21:J32" totalsRowShown="0" headerRowBorderDxfId="182" tableBorderDxfId="183" totalsRowBorderDxfId="181">
  <autoFilter ref="B21:J32" xr:uid="{1FAC6F09-0D00-41C3-BDEA-0F76232B2B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9E6AF01-B154-4AF1-A431-B52CD7B52A8F}" name="אפיק השקעה" dataDxfId="180"/>
    <tableColumn id="2" xr3:uid="{F5F61DC0-2510-4E62-B56A-2298CEAD96CE}" name="אלפא מור תגמולים - אג&quot;ח עד 25% במניות" dataDxfId="179" dataCellStyle="Percent"/>
    <tableColumn id="3" xr3:uid="{D93E9F88-9817-417B-A4AB-4FB1562C2CA2}" name="מור השתלמות - אג&quot;ח עד 25% במניות" dataDxfId="178" dataCellStyle="Percent"/>
    <tableColumn id="4" xr3:uid="{1EA342FC-3F49-49F1-9641-CE56B0D9B1CA}" name="מור קופת גמל להשקעה- אג&quot;ח עד 25% במניות" dataDxfId="177" dataCellStyle="Percent"/>
    <tableColumn id="5" xr3:uid="{49E74717-A64E-456C-A1EB-844139E91CB3}" name="_x0009_שיעור חשיפה צפוי לשנת 2024" dataDxfId="176" dataCellStyle="Percent"/>
    <tableColumn id="6" xr3:uid="{6E14B9B7-6D7C-4983-8045-E911A2529846}" name="_x0009_טווח סטייה" dataDxfId="175"/>
    <tableColumn id="7" xr3:uid="{926252A7-3E19-4198-9A60-A11D4859467A}" name="_x0009_גבולות שיעור החשיפה הצפויה" dataDxfId="174"/>
    <tableColumn id="8" xr3:uid="{6858042D-4D1C-4841-91A1-3BEB82A7E1E7}" name="ריק במקור" dataDxfId="173"/>
    <tableColumn id="9" xr3:uid="{48266CC6-9D53-444B-9017-69EDA615234A}" name="_x0009_מדד ייחוס" dataDxfId="172"/>
  </tableColumns>
  <tableStyleInfo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07E980-1DE6-42EC-AD4B-7285E485BF42}" name="TitleRegion1.b37.j43.3" displayName="TitleRegion1.b37.j43.3" ref="B37:J43" totalsRowShown="0" headerRowBorderDxfId="170" tableBorderDxfId="171" totalsRowBorderDxfId="169">
  <autoFilter ref="B37:J43" xr:uid="{427C4745-3754-407B-AE41-911FC16BFF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E52F9B4-3742-488F-9E4F-CFDBF6AE0A20}" name="אפיק השקעה" dataDxfId="168"/>
    <tableColumn id="2" xr3:uid="{7C809B21-45CD-4FA7-ADF7-E432D615FCBD}" name="אלפא מור תגמולים - משולב סחיר" dataDxfId="167" dataCellStyle="Percent"/>
    <tableColumn id="3" xr3:uid="{A4C0D3F6-AB51-4C36-A513-ED96A3127225}" name="ריק במקור" dataDxfId="166" dataCellStyle="Percent"/>
    <tableColumn id="4" xr3:uid="{F55DD26B-8846-4297-B7F3-FCA2F0290893}" name="ריק במקור2" dataDxfId="165" dataCellStyle="Percent"/>
    <tableColumn id="5" xr3:uid="{132F6112-774C-44E7-B8B5-3E08664CBE4B}" name="_x0009_שיעור חשיפה צפוי לשנת 2024" dataDxfId="164" dataCellStyle="Percent"/>
    <tableColumn id="6" xr3:uid="{E2E79E9D-D05D-441B-BB65-58ECD17CA6EB}" name="_x0009_טווח סטייה" dataDxfId="163"/>
    <tableColumn id="7" xr3:uid="{9DAEFA31-EFC4-4DFB-8B6D-2FE80E03623A}" name="_x0009_גבולות שיעור החשיפה הצפויה" dataDxfId="162"/>
    <tableColumn id="8" xr3:uid="{11B8EFA7-1FDF-4313-B96C-3A75E90D7A35}" name="ריק במקור3" dataDxfId="161"/>
    <tableColumn id="9" xr3:uid="{FD550E18-CD5B-4FDA-8A6B-5CF0729869C8}" name="_x0009_מדד ייחוס" dataDxfId="160"/>
  </tableColumns>
  <tableStyleInfo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500E8D5-048F-49E1-B2DE-017703C28E20}" name="TitleRegion1.b47.j58.4" displayName="TitleRegion1.b47.j58.4" ref="B47:J58" totalsRowShown="0" headerRowBorderDxfId="158" tableBorderDxfId="159" totalsRowBorderDxfId="157">
  <autoFilter ref="B47:J58" xr:uid="{B10C29B1-CB4E-42BF-86B4-D85E3D044C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C243713-90D0-42FB-9967-31F63FD96716}" name="אפיק השקעה" dataDxfId="156"/>
    <tableColumn id="2" xr3:uid="{989B8F93-10CA-4BFC-BA29-94D38A7CE2A7}" name="אלפא מור תגמולים - אג&quot;ח" dataDxfId="155" dataCellStyle="Percent"/>
    <tableColumn id="3" xr3:uid="{FE997FD7-E389-4A09-9FBF-6787C95A66B8}" name="מור קרן השתלמות אג&quot;ח" dataDxfId="154" dataCellStyle="Percent"/>
    <tableColumn id="4" xr3:uid="{B444E22F-C516-45DF-8CA5-71CC09945094}" name="מור גמל להשקעה - אג&quot;ח" dataDxfId="153" dataCellStyle="Percent"/>
    <tableColumn id="5" xr3:uid="{8917DD49-6BF3-4B61-916C-07B49F049A1B}" name="_x0009_שיעור חשיפה צפוי לשנת 2024" dataDxfId="152" dataCellStyle="Percent"/>
    <tableColumn id="6" xr3:uid="{242040DB-F920-4117-B0F6-EB6BD3AA345C}" name="_x0009_טווח סטייה" dataDxfId="151"/>
    <tableColumn id="7" xr3:uid="{37C7FD67-BDDA-462A-9CF8-31B9E6398226}" name="_x0009_גבולות שיעור החשיפה הצפויה" dataDxfId="150"/>
    <tableColumn id="8" xr3:uid="{D2B38523-1F9A-465C-B65A-2CB3BF3956CB}" name="ריק במקור" dataDxfId="149"/>
    <tableColumn id="9" xr3:uid="{3069D59F-4BCC-4617-B311-5E0B9B949598}" name="_x0009_מדד ייחוס" dataDxfId="148"/>
  </tableColumns>
  <tableStyleInfo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C640699-C9E9-4BDB-AF08-2E9587FDBF49}" name="TitleRegion1.b63.j69.5" displayName="TitleRegion1.b63.j69.5" ref="B63:J69" totalsRowShown="0" headerRowBorderDxfId="146" tableBorderDxfId="147" totalsRowBorderDxfId="145">
  <autoFilter ref="B63:J69" xr:uid="{07A27C9C-2F96-4525-B030-796AFD38338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87F5946-AF19-4699-B50F-F4FF837F57D0}" name="אפיק השקעה" dataDxfId="144"/>
    <tableColumn id="2" xr3:uid="{F81A3472-9843-47CC-893C-79257C924E36}" name="אלפא מור תגמולים – מניות תל אביב 35" dataDxfId="143" dataCellStyle="Percent"/>
    <tableColumn id="3" xr3:uid="{88002512-2982-469B-8FB1-CE3B6F91F9B0}" name="מור השתלמות – מניות תל אביב 35" dataDxfId="142" dataCellStyle="Percent"/>
    <tableColumn id="4" xr3:uid="{483F245F-2F16-41F6-86BA-ABB765D75934}" name="מור קופת גמל להשקעה – מניות תל אביב 35" dataDxfId="141" dataCellStyle="Percent"/>
    <tableColumn id="5" xr3:uid="{5F3A151E-4A1B-42B1-9DEE-4EDC7E03F5AF}" name="_x0009_שיעור חשיפה צפוי לשנת 2024" dataDxfId="140" dataCellStyle="Percent"/>
    <tableColumn id="6" xr3:uid="{E4D4BA16-8268-42FD-9F87-6D2A97F9D4D7}" name="_x0009_טווח סטייה" dataDxfId="139"/>
    <tableColumn id="7" xr3:uid="{07244DC6-3657-40BC-925E-8914E397D9DA}" name="_x0009_גבולות שיעור החשיפה הצפויה" dataDxfId="138"/>
    <tableColumn id="8" xr3:uid="{406B7EAD-6C76-4295-8278-E1FBF03176B3}" name="ריק במקור" dataDxfId="137"/>
    <tableColumn id="9" xr3:uid="{280DD1DC-83FC-4C3D-94D8-F00DF7580DB7}" name="_x0009_מדד ייחוס" dataDxfId="136"/>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table" Target="../tables/table5.xml"/><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rightToLeft="1" tabSelected="1" workbookViewId="0">
      <selection activeCell="D1" sqref="D1:XFD1048576"/>
    </sheetView>
  </sheetViews>
  <sheetFormatPr defaultColWidth="0" defaultRowHeight="14.25" zeroHeight="1" x14ac:dyDescent="0.2"/>
  <cols>
    <col min="1" max="1" width="10.75" style="2" bestFit="1" customWidth="1"/>
    <col min="2" max="2" width="66.75" style="2" customWidth="1"/>
    <col min="3" max="4" width="9" style="2" hidden="1"/>
    <col min="5" max="10" width="0" style="2" hidden="1"/>
    <col min="11" max="16384" width="9" style="2" hidden="1"/>
  </cols>
  <sheetData>
    <row r="1" spans="1:2" x14ac:dyDescent="0.2"/>
    <row r="2" spans="1:2" x14ac:dyDescent="0.2"/>
    <row r="3" spans="1:2" x14ac:dyDescent="0.2">
      <c r="A3" s="26" t="s">
        <v>103</v>
      </c>
    </row>
    <row r="4" spans="1:2" x14ac:dyDescent="0.2"/>
    <row r="5" spans="1:2" x14ac:dyDescent="0.2"/>
    <row r="6" spans="1:2" x14ac:dyDescent="0.2"/>
    <row r="7" spans="1:2" x14ac:dyDescent="0.2">
      <c r="A7" s="162" t="s">
        <v>17</v>
      </c>
      <c r="B7" s="162"/>
    </row>
    <row r="8" spans="1:2" x14ac:dyDescent="0.2">
      <c r="A8" s="23"/>
      <c r="B8" s="23"/>
    </row>
    <row r="9" spans="1:2" x14ac:dyDescent="0.2">
      <c r="A9" s="163" t="s">
        <v>16</v>
      </c>
      <c r="B9" s="163"/>
    </row>
    <row r="10" spans="1:2" x14ac:dyDescent="0.2">
      <c r="A10" s="23"/>
      <c r="B10" s="23"/>
    </row>
    <row r="11" spans="1:2" x14ac:dyDescent="0.2">
      <c r="A11" s="162" t="s">
        <v>18</v>
      </c>
      <c r="B11" s="162"/>
    </row>
    <row r="12" spans="1:2" x14ac:dyDescent="0.2">
      <c r="A12" s="24"/>
      <c r="B12" s="24"/>
    </row>
    <row r="13" spans="1:2" x14ac:dyDescent="0.2">
      <c r="A13" s="24"/>
      <c r="B13" s="24"/>
    </row>
    <row r="14" spans="1:2" x14ac:dyDescent="0.2">
      <c r="A14" s="24"/>
      <c r="B14" s="24"/>
    </row>
    <row r="15" spans="1:2" x14ac:dyDescent="0.2">
      <c r="A15" s="3"/>
      <c r="B15" s="3"/>
    </row>
    <row r="16" spans="1:2" x14ac:dyDescent="0.2">
      <c r="A16" s="29" t="s">
        <v>66</v>
      </c>
      <c r="B16" s="3"/>
    </row>
    <row r="17" spans="1:2" x14ac:dyDescent="0.2">
      <c r="A17" s="30">
        <v>44923</v>
      </c>
      <c r="B17" s="3" t="s">
        <v>104</v>
      </c>
    </row>
    <row r="18" spans="1:2" x14ac:dyDescent="0.2">
      <c r="A18" s="30">
        <v>44958</v>
      </c>
      <c r="B18" s="3" t="s">
        <v>105</v>
      </c>
    </row>
    <row r="19" spans="1:2" x14ac:dyDescent="0.2">
      <c r="A19" s="30">
        <v>44986</v>
      </c>
      <c r="B19" s="3" t="s">
        <v>108</v>
      </c>
    </row>
    <row r="20" spans="1:2" hidden="1" x14ac:dyDescent="0.2">
      <c r="A20" s="30"/>
      <c r="B20" s="3"/>
    </row>
    <row r="21" spans="1:2" hidden="1" x14ac:dyDescent="0.2">
      <c r="A21" s="30"/>
      <c r="B21" s="3"/>
    </row>
    <row r="22" spans="1:2" hidden="1" x14ac:dyDescent="0.2">
      <c r="A22" s="30"/>
      <c r="B22" s="3"/>
    </row>
    <row r="23" spans="1:2" hidden="1" x14ac:dyDescent="0.2">
      <c r="A23" s="30"/>
      <c r="B23" s="3"/>
    </row>
    <row r="24" spans="1:2" hidden="1" x14ac:dyDescent="0.2">
      <c r="A24" s="30"/>
      <c r="B24" s="3"/>
    </row>
    <row r="25" spans="1:2" hidden="1" x14ac:dyDescent="0.2">
      <c r="A25" s="30"/>
      <c r="B25" s="3"/>
    </row>
    <row r="26" spans="1:2" hidden="1" x14ac:dyDescent="0.2">
      <c r="A26" s="30"/>
      <c r="B26" s="3"/>
    </row>
    <row r="27" spans="1:2" hidden="1" x14ac:dyDescent="0.2">
      <c r="A27" s="30"/>
      <c r="B27" s="3"/>
    </row>
    <row r="28" spans="1:2" hidden="1" x14ac:dyDescent="0.2">
      <c r="A28" s="30"/>
      <c r="B28" s="3"/>
    </row>
    <row r="29" spans="1:2" hidden="1" x14ac:dyDescent="0.2">
      <c r="A29" s="30"/>
      <c r="B29" s="3"/>
    </row>
    <row r="30" spans="1:2" hidden="1" x14ac:dyDescent="0.2">
      <c r="A30" s="30"/>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4" customWidth="1"/>
    <col min="2" max="2" width="28.75" style="14" customWidth="1"/>
    <col min="3" max="3" width="67.875" style="14" customWidth="1"/>
    <col min="4" max="4" width="34.375" style="14" customWidth="1"/>
    <col min="5" max="5" width="26.125" style="1" customWidth="1"/>
    <col min="6" max="13" width="9" style="1"/>
    <col min="14" max="16384" width="9" style="14"/>
  </cols>
  <sheetData>
    <row r="1" spans="1:5" x14ac:dyDescent="0.2">
      <c r="A1" s="1"/>
      <c r="B1" s="1"/>
      <c r="C1" s="1"/>
      <c r="D1" s="1"/>
    </row>
    <row r="2" spans="1:5" x14ac:dyDescent="0.2">
      <c r="A2" s="1"/>
      <c r="B2" s="1"/>
      <c r="C2" s="1"/>
      <c r="D2" s="1"/>
    </row>
    <row r="3" spans="1:5" ht="53.25" customHeight="1" x14ac:dyDescent="0.2">
      <c r="A3" s="164" t="s">
        <v>94</v>
      </c>
      <c r="B3" s="164"/>
      <c r="C3" s="164"/>
      <c r="D3" s="41"/>
    </row>
    <row r="4" spans="1:5" x14ac:dyDescent="0.2">
      <c r="A4" s="1"/>
      <c r="B4" s="1"/>
      <c r="C4" s="1"/>
      <c r="D4" s="1"/>
    </row>
    <row r="5" spans="1:5" x14ac:dyDescent="0.2">
      <c r="A5" s="1"/>
      <c r="B5" s="1"/>
      <c r="C5" s="1"/>
      <c r="D5" s="1"/>
    </row>
    <row r="6" spans="1:5" x14ac:dyDescent="0.2">
      <c r="A6" s="15" t="s">
        <v>42</v>
      </c>
      <c r="B6" s="15" t="s">
        <v>19</v>
      </c>
      <c r="C6" s="15" t="s">
        <v>20</v>
      </c>
      <c r="D6" s="66" t="s">
        <v>21</v>
      </c>
      <c r="E6" s="72" t="s">
        <v>113</v>
      </c>
    </row>
    <row r="7" spans="1:5" ht="83.25" customHeight="1" x14ac:dyDescent="0.2">
      <c r="A7" s="15" t="s">
        <v>22</v>
      </c>
      <c r="B7" s="17" t="s">
        <v>23</v>
      </c>
      <c r="C7" s="15" t="s">
        <v>62</v>
      </c>
      <c r="D7" s="67" t="s">
        <v>81</v>
      </c>
      <c r="E7" s="77" t="s">
        <v>115</v>
      </c>
    </row>
    <row r="8" spans="1:5" ht="180.75" customHeight="1" x14ac:dyDescent="0.2">
      <c r="A8" s="15" t="s">
        <v>65</v>
      </c>
      <c r="B8" s="17" t="s">
        <v>63</v>
      </c>
      <c r="C8" s="28" t="s">
        <v>64</v>
      </c>
      <c r="D8" s="68" t="s">
        <v>82</v>
      </c>
      <c r="E8" s="77" t="s">
        <v>116</v>
      </c>
    </row>
    <row r="9" spans="1:5" ht="93.75" customHeight="1" x14ac:dyDescent="0.2">
      <c r="A9" s="15" t="s">
        <v>24</v>
      </c>
      <c r="B9" s="17" t="s">
        <v>25</v>
      </c>
      <c r="C9" s="15" t="s">
        <v>43</v>
      </c>
      <c r="D9" s="69" t="s">
        <v>26</v>
      </c>
      <c r="E9" s="78">
        <v>1E-3</v>
      </c>
    </row>
    <row r="10" spans="1:5" ht="71.25" x14ac:dyDescent="0.2">
      <c r="A10" s="15" t="s">
        <v>27</v>
      </c>
      <c r="B10" s="17" t="s">
        <v>28</v>
      </c>
      <c r="C10" s="15" t="s">
        <v>44</v>
      </c>
      <c r="D10" s="69" t="s">
        <v>29</v>
      </c>
      <c r="E10" s="78">
        <v>1E-3</v>
      </c>
    </row>
    <row r="11" spans="1:5" ht="87.75" customHeight="1" x14ac:dyDescent="0.2">
      <c r="A11" s="15" t="s">
        <v>30</v>
      </c>
      <c r="B11" s="17" t="s">
        <v>31</v>
      </c>
      <c r="C11" s="15" t="s">
        <v>45</v>
      </c>
      <c r="D11" s="69" t="s">
        <v>32</v>
      </c>
      <c r="E11" s="78">
        <v>1E-3</v>
      </c>
    </row>
    <row r="12" spans="1:5" ht="92.25" customHeight="1" x14ac:dyDescent="0.2">
      <c r="A12" s="15" t="s">
        <v>33</v>
      </c>
      <c r="B12" s="17" t="s">
        <v>34</v>
      </c>
      <c r="C12" s="15" t="s">
        <v>35</v>
      </c>
      <c r="D12" s="69" t="s">
        <v>36</v>
      </c>
      <c r="E12" s="77" t="s">
        <v>117</v>
      </c>
    </row>
    <row r="13" spans="1:5" ht="90.75" customHeight="1" x14ac:dyDescent="0.2">
      <c r="A13" s="16" t="s">
        <v>48</v>
      </c>
      <c r="B13" s="17" t="s">
        <v>58</v>
      </c>
      <c r="C13" s="16" t="s">
        <v>46</v>
      </c>
      <c r="D13" s="69" t="s">
        <v>37</v>
      </c>
      <c r="E13" s="78">
        <v>1E-3</v>
      </c>
    </row>
    <row r="14" spans="1:5" ht="42.75" x14ac:dyDescent="0.2">
      <c r="A14" s="16" t="s">
        <v>38</v>
      </c>
      <c r="B14" s="17" t="s">
        <v>57</v>
      </c>
      <c r="C14" s="16" t="s">
        <v>39</v>
      </c>
      <c r="D14" s="69" t="s">
        <v>40</v>
      </c>
      <c r="E14" s="78">
        <v>1E-3</v>
      </c>
    </row>
    <row r="15" spans="1:5" ht="93.75" customHeight="1" x14ac:dyDescent="0.2">
      <c r="A15" s="16" t="s">
        <v>41</v>
      </c>
      <c r="B15" s="17" t="s">
        <v>59</v>
      </c>
      <c r="C15" s="16" t="s">
        <v>47</v>
      </c>
      <c r="D15" s="70" t="s">
        <v>111</v>
      </c>
      <c r="E15" s="77" t="s">
        <v>118</v>
      </c>
    </row>
    <row r="16" spans="1:5" ht="177" customHeight="1" x14ac:dyDescent="0.2">
      <c r="A16" s="16" t="s">
        <v>96</v>
      </c>
      <c r="B16" s="17" t="s">
        <v>97</v>
      </c>
      <c r="C16" s="63" t="s">
        <v>98</v>
      </c>
      <c r="D16" s="81" t="s">
        <v>124</v>
      </c>
      <c r="E16" s="78">
        <v>1.5E-3</v>
      </c>
    </row>
    <row r="17" spans="1:13" ht="136.15" customHeight="1" x14ac:dyDescent="0.2">
      <c r="A17" s="16" t="s">
        <v>99</v>
      </c>
      <c r="B17" s="17" t="s">
        <v>100</v>
      </c>
      <c r="C17" s="16" t="s">
        <v>101</v>
      </c>
      <c r="D17" s="71" t="s">
        <v>102</v>
      </c>
      <c r="E17" s="78">
        <v>1.5E-3</v>
      </c>
    </row>
    <row r="18" spans="1:13" s="27" customFormat="1" ht="85.5" x14ac:dyDescent="0.25">
      <c r="A18" s="15" t="s">
        <v>122</v>
      </c>
      <c r="B18" s="17" t="s">
        <v>119</v>
      </c>
      <c r="C18" s="15" t="s">
        <v>120</v>
      </c>
      <c r="D18" s="67" t="s">
        <v>121</v>
      </c>
      <c r="E18" s="79">
        <v>2.5000000000000001E-3</v>
      </c>
      <c r="F18" s="1"/>
      <c r="G18" s="1"/>
      <c r="H18" s="1"/>
      <c r="I18" s="1"/>
      <c r="J18" s="1"/>
      <c r="K18" s="1"/>
      <c r="L18" s="1"/>
      <c r="M18" s="1"/>
    </row>
    <row r="20" spans="1:13" x14ac:dyDescent="0.2">
      <c r="A20" s="165" t="s">
        <v>55</v>
      </c>
      <c r="B20" s="165"/>
      <c r="C20" s="165"/>
      <c r="D20" s="165"/>
    </row>
    <row r="21" spans="1:13" ht="14.25" customHeight="1" x14ac:dyDescent="0.2">
      <c r="A21" s="166" t="s">
        <v>56</v>
      </c>
      <c r="B21" s="166"/>
      <c r="C21" s="166"/>
      <c r="D21" s="166"/>
    </row>
    <row r="22" spans="1:13" x14ac:dyDescent="0.2">
      <c r="A22" s="166"/>
      <c r="B22" s="166"/>
      <c r="C22" s="166"/>
      <c r="D22" s="166"/>
    </row>
    <row r="23" spans="1:13" x14ac:dyDescent="0.2">
      <c r="A23" s="166"/>
      <c r="B23" s="166"/>
      <c r="C23" s="166"/>
      <c r="D23" s="166"/>
    </row>
    <row r="24" spans="1:13" x14ac:dyDescent="0.2">
      <c r="A24" s="166"/>
      <c r="B24" s="166"/>
      <c r="C24" s="166"/>
      <c r="D24" s="166"/>
    </row>
    <row r="25" spans="1:13" x14ac:dyDescent="0.2">
      <c r="A25" s="166"/>
      <c r="B25" s="166"/>
      <c r="C25" s="166"/>
      <c r="D25" s="166"/>
    </row>
    <row r="26" spans="1:13" x14ac:dyDescent="0.2">
      <c r="A26" s="166"/>
      <c r="B26" s="166"/>
      <c r="C26" s="166"/>
      <c r="D26" s="166"/>
    </row>
    <row r="27" spans="1:13" x14ac:dyDescent="0.2">
      <c r="A27" s="166"/>
      <c r="B27" s="166"/>
      <c r="C27" s="166"/>
      <c r="D27" s="166"/>
    </row>
    <row r="28" spans="1:13" x14ac:dyDescent="0.2">
      <c r="A28" s="166"/>
      <c r="B28" s="166"/>
      <c r="C28" s="166"/>
      <c r="D28" s="166"/>
    </row>
    <row r="29" spans="1:13" x14ac:dyDescent="0.2">
      <c r="A29" s="166"/>
      <c r="B29" s="166"/>
      <c r="C29" s="166"/>
      <c r="D29" s="166"/>
    </row>
    <row r="30" spans="1:13" x14ac:dyDescent="0.2">
      <c r="A30" s="166"/>
      <c r="B30" s="166"/>
      <c r="C30" s="166"/>
      <c r="D30" s="166"/>
    </row>
    <row r="31" spans="1:13" x14ac:dyDescent="0.2">
      <c r="A31" s="166"/>
      <c r="B31" s="166"/>
      <c r="C31" s="166"/>
      <c r="D31" s="166"/>
    </row>
    <row r="32" spans="1:13" x14ac:dyDescent="0.2">
      <c r="A32" s="166"/>
      <c r="B32" s="166"/>
      <c r="C32" s="166"/>
      <c r="D32" s="166"/>
    </row>
    <row r="33" spans="1:4" x14ac:dyDescent="0.2">
      <c r="A33" s="166"/>
      <c r="B33" s="166"/>
      <c r="C33" s="166"/>
      <c r="D33" s="166"/>
    </row>
    <row r="34" spans="1:4" x14ac:dyDescent="0.2">
      <c r="A34" s="166"/>
      <c r="B34" s="166"/>
      <c r="C34" s="166"/>
      <c r="D34" s="166"/>
    </row>
    <row r="35" spans="1:4" x14ac:dyDescent="0.2">
      <c r="A35" s="166"/>
      <c r="B35" s="166"/>
      <c r="C35" s="166"/>
      <c r="D35" s="166"/>
    </row>
    <row r="36" spans="1:4" x14ac:dyDescent="0.2">
      <c r="A36" s="166"/>
      <c r="B36" s="166"/>
      <c r="C36" s="166"/>
      <c r="D36" s="166"/>
    </row>
    <row r="37" spans="1:4" x14ac:dyDescent="0.2">
      <c r="A37" s="166"/>
      <c r="B37" s="166"/>
      <c r="C37" s="166"/>
      <c r="D37" s="166"/>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topLeftCell="F1" zoomScale="85" zoomScaleNormal="85" workbookViewId="0">
      <selection activeCell="K1" sqref="K1:XFD1048576"/>
    </sheetView>
  </sheetViews>
  <sheetFormatPr defaultColWidth="0" defaultRowHeight="14.25" zeroHeight="1" x14ac:dyDescent="0.2"/>
  <cols>
    <col min="1" max="1" width="25" style="1" customWidth="1"/>
    <col min="2" max="2" width="25" style="1" hidden="1" customWidth="1"/>
    <col min="3" max="3" width="18.625" style="48" hidden="1" customWidth="1"/>
    <col min="4" max="4" width="33.125" style="48" customWidth="1"/>
    <col min="5" max="5" width="25.125" style="1" customWidth="1"/>
    <col min="6" max="6" width="28.625" style="1" customWidth="1"/>
    <col min="7" max="7" width="21.875" style="4" customWidth="1"/>
    <col min="8" max="8" width="30.25" style="1" customWidth="1"/>
    <col min="9" max="9" width="24.375" style="1" customWidth="1"/>
    <col min="10" max="10" width="14.5" style="1" hidden="1"/>
    <col min="11" max="11" width="14.875" style="1" hidden="1"/>
    <col min="12" max="52" width="0" style="1" hidden="1"/>
    <col min="53" max="16384" width="9" style="1" hidden="1"/>
  </cols>
  <sheetData>
    <row r="1" spans="1:17" x14ac:dyDescent="0.2">
      <c r="C1" s="1"/>
      <c r="D1" s="1"/>
    </row>
    <row r="2" spans="1:17" x14ac:dyDescent="0.2">
      <c r="C2" s="1"/>
      <c r="D2" s="1"/>
    </row>
    <row r="3" spans="1:17" ht="51.75" customHeight="1" x14ac:dyDescent="0.25">
      <c r="A3" s="167" t="s">
        <v>156</v>
      </c>
      <c r="B3" s="167"/>
      <c r="C3" s="167"/>
      <c r="D3" s="167"/>
      <c r="E3" s="167"/>
      <c r="F3" s="167"/>
      <c r="G3" s="167"/>
      <c r="H3" s="167"/>
      <c r="I3" s="13"/>
    </row>
    <row r="4" spans="1:17" x14ac:dyDescent="0.2">
      <c r="C4" s="1"/>
      <c r="D4" s="1"/>
    </row>
    <row r="5" spans="1:17" x14ac:dyDescent="0.2">
      <c r="C5" s="1"/>
      <c r="D5" s="1"/>
    </row>
    <row r="6" spans="1:17" x14ac:dyDescent="0.2">
      <c r="A6" s="5" t="s">
        <v>0</v>
      </c>
      <c r="B6" s="5"/>
      <c r="C6" s="47"/>
      <c r="D6" s="47"/>
      <c r="E6" s="6"/>
      <c r="F6" s="38" t="s">
        <v>1</v>
      </c>
      <c r="G6" s="7"/>
      <c r="H6" s="6"/>
    </row>
    <row r="7" spans="1:17" x14ac:dyDescent="0.2"/>
    <row r="8" spans="1:17" ht="28.5" x14ac:dyDescent="0.2">
      <c r="A8" s="202" t="s">
        <v>2</v>
      </c>
      <c r="B8" s="203" t="s">
        <v>93</v>
      </c>
      <c r="C8" s="203" t="s">
        <v>154</v>
      </c>
      <c r="D8" s="204" t="s">
        <v>226</v>
      </c>
      <c r="E8" s="204" t="s">
        <v>157</v>
      </c>
      <c r="F8" s="204" t="s">
        <v>234</v>
      </c>
      <c r="G8" s="203" t="s">
        <v>3</v>
      </c>
      <c r="H8" s="203" t="s">
        <v>86</v>
      </c>
      <c r="I8" s="205" t="s">
        <v>4</v>
      </c>
    </row>
    <row r="9" spans="1:17" ht="30.75" customHeight="1" x14ac:dyDescent="0.2">
      <c r="A9" s="197" t="s">
        <v>5</v>
      </c>
      <c r="B9" s="156">
        <v>0.28000000000000003</v>
      </c>
      <c r="C9" s="158">
        <v>0.3</v>
      </c>
      <c r="D9" s="158">
        <v>0.23100000000000001</v>
      </c>
      <c r="E9" s="158">
        <v>0.25</v>
      </c>
      <c r="F9" s="158">
        <v>0.25</v>
      </c>
      <c r="G9" s="56" t="s">
        <v>6</v>
      </c>
      <c r="H9" s="58" t="s">
        <v>153</v>
      </c>
      <c r="I9" s="200" t="s">
        <v>73</v>
      </c>
    </row>
    <row r="10" spans="1:17" ht="28.5" customHeight="1" x14ac:dyDescent="0.2">
      <c r="A10" s="197" t="s">
        <v>7</v>
      </c>
      <c r="B10" s="98">
        <v>0.2</v>
      </c>
      <c r="C10" s="158">
        <v>0.2</v>
      </c>
      <c r="D10" s="158">
        <v>0.17660000000000001</v>
      </c>
      <c r="E10" s="158">
        <v>0.2</v>
      </c>
      <c r="F10" s="158">
        <v>0.2</v>
      </c>
      <c r="G10" s="56" t="s">
        <v>8</v>
      </c>
      <c r="H10" s="58" t="s">
        <v>15</v>
      </c>
      <c r="I10" s="200" t="s">
        <v>74</v>
      </c>
      <c r="N10" s="8"/>
      <c r="O10" s="9"/>
      <c r="Q10" s="9"/>
    </row>
    <row r="11" spans="1:17" ht="18.75" customHeight="1" x14ac:dyDescent="0.2">
      <c r="A11" s="197" t="s">
        <v>9</v>
      </c>
      <c r="B11" s="156">
        <v>0.56999999999999995</v>
      </c>
      <c r="C11" s="154">
        <v>0.56999999999999995</v>
      </c>
      <c r="D11" s="157">
        <v>0.59240000000000004</v>
      </c>
      <c r="E11" s="154">
        <v>0.59499999999999997</v>
      </c>
      <c r="F11" s="154">
        <v>0.59499999999999997</v>
      </c>
      <c r="G11" s="56" t="s">
        <v>8</v>
      </c>
      <c r="H11" s="58" t="s">
        <v>90</v>
      </c>
      <c r="I11" s="200" t="s">
        <v>75</v>
      </c>
    </row>
    <row r="12" spans="1:17" ht="30.75" customHeight="1" x14ac:dyDescent="0.2">
      <c r="A12" s="197" t="s">
        <v>60</v>
      </c>
      <c r="B12" s="212" t="s">
        <v>236</v>
      </c>
      <c r="C12" s="213" t="s">
        <v>236</v>
      </c>
      <c r="D12" s="214" t="s">
        <v>236</v>
      </c>
      <c r="E12" s="213" t="s">
        <v>236</v>
      </c>
      <c r="F12" s="213" t="s">
        <v>236</v>
      </c>
      <c r="G12" s="215" t="s">
        <v>236</v>
      </c>
      <c r="H12" s="212" t="s">
        <v>236</v>
      </c>
      <c r="I12" s="216" t="s">
        <v>236</v>
      </c>
      <c r="L12" s="43"/>
      <c r="O12" s="9"/>
      <c r="P12" s="9"/>
      <c r="Q12" s="9"/>
    </row>
    <row r="13" spans="1:17" ht="36" customHeight="1" x14ac:dyDescent="0.2">
      <c r="A13" s="198" t="s">
        <v>67</v>
      </c>
      <c r="B13" s="91">
        <v>0.05</v>
      </c>
      <c r="C13" s="158">
        <v>0.05</v>
      </c>
      <c r="D13" s="158">
        <v>9.2600000000000002E-2</v>
      </c>
      <c r="E13" s="158">
        <v>0.05</v>
      </c>
      <c r="F13" s="158">
        <v>0.05</v>
      </c>
      <c r="G13" s="59" t="s">
        <v>6</v>
      </c>
      <c r="H13" s="57" t="s">
        <v>72</v>
      </c>
      <c r="I13" s="200" t="s">
        <v>76</v>
      </c>
      <c r="L13" s="43"/>
      <c r="O13" s="9"/>
      <c r="P13" s="9"/>
      <c r="Q13" s="9"/>
    </row>
    <row r="14" spans="1:17" ht="29.25" customHeight="1" x14ac:dyDescent="0.2">
      <c r="A14" s="198" t="s">
        <v>68</v>
      </c>
      <c r="B14" s="62">
        <v>7.0000000000000007E-2</v>
      </c>
      <c r="C14" s="158">
        <v>7.0000000000000007E-2</v>
      </c>
      <c r="D14" s="158">
        <v>4.3659999999999997E-2</v>
      </c>
      <c r="E14" s="158">
        <v>7.0000000000000007E-2</v>
      </c>
      <c r="F14" s="158">
        <v>7.0000000000000007E-2</v>
      </c>
      <c r="G14" s="59" t="s">
        <v>6</v>
      </c>
      <c r="H14" s="57" t="s">
        <v>106</v>
      </c>
      <c r="I14" s="200" t="s">
        <v>77</v>
      </c>
      <c r="O14" s="9"/>
      <c r="P14" s="9"/>
      <c r="Q14" s="9"/>
    </row>
    <row r="15" spans="1:17" ht="27.75" customHeight="1" x14ac:dyDescent="0.2">
      <c r="A15" s="198" t="s">
        <v>69</v>
      </c>
      <c r="B15" s="91">
        <v>0.05</v>
      </c>
      <c r="C15" s="158">
        <v>0.05</v>
      </c>
      <c r="D15" s="158">
        <v>6.7999999999999996E-3</v>
      </c>
      <c r="E15" s="158">
        <v>0.05</v>
      </c>
      <c r="F15" s="158">
        <v>0.05</v>
      </c>
      <c r="G15" s="59" t="s">
        <v>6</v>
      </c>
      <c r="H15" s="57" t="s">
        <v>72</v>
      </c>
      <c r="I15" s="200" t="s">
        <v>78</v>
      </c>
      <c r="O15" s="9"/>
      <c r="P15" s="9"/>
      <c r="Q15" s="9"/>
    </row>
    <row r="16" spans="1:17" ht="23.25" customHeight="1" x14ac:dyDescent="0.2">
      <c r="A16" s="198" t="s">
        <v>107</v>
      </c>
      <c r="B16" s="91">
        <v>0.05</v>
      </c>
      <c r="C16" s="158">
        <v>0.05</v>
      </c>
      <c r="D16" s="158">
        <v>2.1299999999999999E-2</v>
      </c>
      <c r="E16" s="158">
        <v>0.05</v>
      </c>
      <c r="F16" s="158">
        <v>0.05</v>
      </c>
      <c r="G16" s="59" t="s">
        <v>6</v>
      </c>
      <c r="H16" s="57" t="s">
        <v>72</v>
      </c>
      <c r="I16" s="200" t="s">
        <v>78</v>
      </c>
    </row>
    <row r="17" spans="1:17" ht="21.75" customHeight="1" x14ac:dyDescent="0.2">
      <c r="A17" s="198" t="s">
        <v>70</v>
      </c>
      <c r="B17" s="91">
        <v>0.15</v>
      </c>
      <c r="C17" s="158">
        <v>0.13500000000000001</v>
      </c>
      <c r="D17" s="158">
        <v>0.1711</v>
      </c>
      <c r="E17" s="158">
        <v>0.15</v>
      </c>
      <c r="F17" s="158">
        <v>0.15</v>
      </c>
      <c r="G17" s="56" t="s">
        <v>6</v>
      </c>
      <c r="H17" s="57" t="s">
        <v>126</v>
      </c>
      <c r="I17" s="201" t="s">
        <v>78</v>
      </c>
    </row>
    <row r="18" spans="1:17" ht="22.5" customHeight="1" x14ac:dyDescent="0.2">
      <c r="A18" s="198" t="s">
        <v>71</v>
      </c>
      <c r="B18" s="91">
        <v>0.05</v>
      </c>
      <c r="C18" s="158">
        <v>0.05</v>
      </c>
      <c r="D18" s="158">
        <v>4.5600000000000002E-2</v>
      </c>
      <c r="E18" s="158">
        <v>0.05</v>
      </c>
      <c r="F18" s="158">
        <v>0.05</v>
      </c>
      <c r="G18" s="56" t="s">
        <v>6</v>
      </c>
      <c r="H18" s="60" t="s">
        <v>72</v>
      </c>
      <c r="I18" s="217" t="s">
        <v>236</v>
      </c>
      <c r="P18" s="10"/>
      <c r="Q18" s="9"/>
    </row>
    <row r="19" spans="1:17" ht="21" customHeight="1" x14ac:dyDescent="0.2">
      <c r="A19" s="199" t="s">
        <v>10</v>
      </c>
      <c r="B19" s="91">
        <f>SUM(B9:B18)</f>
        <v>1.4700000000000002</v>
      </c>
      <c r="C19" s="80">
        <f>SUM(C9:C18)</f>
        <v>1.4750000000000001</v>
      </c>
      <c r="D19" s="80">
        <f>SUM(D9:D18)</f>
        <v>1.3810600000000002</v>
      </c>
      <c r="E19" s="80">
        <f>SUM(E9:E18)</f>
        <v>1.4650000000000001</v>
      </c>
      <c r="F19" s="80">
        <f>SUM(F9:F18)</f>
        <v>1.4650000000000001</v>
      </c>
      <c r="G19" s="218" t="s">
        <v>236</v>
      </c>
      <c r="H19" s="218" t="s">
        <v>236</v>
      </c>
      <c r="I19" s="219" t="s">
        <v>236</v>
      </c>
    </row>
    <row r="20" spans="1:17" ht="21" customHeight="1" x14ac:dyDescent="0.2">
      <c r="A20" s="206" t="s">
        <v>11</v>
      </c>
      <c r="B20" s="207">
        <v>0.2</v>
      </c>
      <c r="C20" s="208">
        <v>0.22</v>
      </c>
      <c r="D20" s="208">
        <v>0.27010000000000001</v>
      </c>
      <c r="E20" s="208">
        <v>0.22</v>
      </c>
      <c r="F20" s="208">
        <v>0.22</v>
      </c>
      <c r="G20" s="209" t="s">
        <v>8</v>
      </c>
      <c r="H20" s="210" t="s">
        <v>123</v>
      </c>
      <c r="I20" s="211" t="s">
        <v>79</v>
      </c>
    </row>
    <row r="21" spans="1:17" ht="28.5" hidden="1" x14ac:dyDescent="0.2">
      <c r="A21" s="55" t="s">
        <v>112</v>
      </c>
      <c r="B21" s="168">
        <v>2.8E-3</v>
      </c>
      <c r="C21" s="169"/>
      <c r="D21" s="169"/>
      <c r="E21" s="169"/>
      <c r="F21" s="169"/>
      <c r="G21" s="169"/>
      <c r="H21" s="169"/>
    </row>
    <row r="22" spans="1:17" ht="28.5" x14ac:dyDescent="0.2">
      <c r="A22" s="55" t="s">
        <v>228</v>
      </c>
      <c r="B22" s="146"/>
      <c r="C22" s="147"/>
      <c r="D22" s="146">
        <v>2.3999999999999998E-3</v>
      </c>
      <c r="E22" s="147"/>
      <c r="F22" s="147"/>
      <c r="G22" s="147"/>
      <c r="H22" s="147"/>
    </row>
    <row r="23" spans="1:17" x14ac:dyDescent="0.2">
      <c r="G23" s="35"/>
    </row>
    <row r="24" spans="1:17" x14ac:dyDescent="0.2">
      <c r="A24" s="11" t="s">
        <v>12</v>
      </c>
      <c r="B24" s="11"/>
      <c r="C24" s="49"/>
      <c r="D24" s="49"/>
      <c r="E24" s="12"/>
      <c r="F24" s="36" t="s">
        <v>92</v>
      </c>
      <c r="G24" s="37"/>
      <c r="H24" s="38"/>
    </row>
    <row r="25" spans="1:17" x14ac:dyDescent="0.2">
      <c r="C25" s="50"/>
      <c r="F25" s="34"/>
      <c r="G25" s="35"/>
      <c r="H25" s="34"/>
    </row>
    <row r="26" spans="1:17" ht="37.5" customHeight="1" x14ac:dyDescent="0.2">
      <c r="A26" s="202" t="s">
        <v>2</v>
      </c>
      <c r="B26" s="203" t="s">
        <v>93</v>
      </c>
      <c r="C26" s="203" t="s">
        <v>154</v>
      </c>
      <c r="D26" s="204" t="s">
        <v>226</v>
      </c>
      <c r="E26" s="204" t="s">
        <v>157</v>
      </c>
      <c r="F26" s="204" t="s">
        <v>234</v>
      </c>
      <c r="G26" s="203" t="s">
        <v>3</v>
      </c>
      <c r="H26" s="203" t="s">
        <v>86</v>
      </c>
      <c r="I26" s="205" t="s">
        <v>4</v>
      </c>
      <c r="J26" s="112"/>
      <c r="L26" s="42"/>
    </row>
    <row r="27" spans="1:17" ht="23.25" customHeight="1" x14ac:dyDescent="0.2">
      <c r="A27" s="197" t="s">
        <v>5</v>
      </c>
      <c r="B27" s="156">
        <v>0.2</v>
      </c>
      <c r="C27" s="158">
        <v>0.28999999999999998</v>
      </c>
      <c r="D27" s="61">
        <v>0.2031</v>
      </c>
      <c r="E27" s="158">
        <v>0.24</v>
      </c>
      <c r="F27" s="158">
        <v>0.24</v>
      </c>
      <c r="G27" s="56" t="s">
        <v>6</v>
      </c>
      <c r="H27" s="58" t="s">
        <v>159</v>
      </c>
      <c r="I27" s="200" t="s">
        <v>73</v>
      </c>
      <c r="J27" s="113"/>
      <c r="K27" s="114"/>
      <c r="L27" s="44"/>
    </row>
    <row r="28" spans="1:17" ht="15.75" customHeight="1" x14ac:dyDescent="0.2">
      <c r="A28" s="197" t="s">
        <v>7</v>
      </c>
      <c r="B28" s="156">
        <v>0.21</v>
      </c>
      <c r="C28" s="158">
        <v>0.23</v>
      </c>
      <c r="D28" s="61">
        <v>0.2586</v>
      </c>
      <c r="E28" s="158">
        <v>0.23</v>
      </c>
      <c r="F28" s="158">
        <v>0.23</v>
      </c>
      <c r="G28" s="56" t="s">
        <v>8</v>
      </c>
      <c r="H28" s="58" t="s">
        <v>147</v>
      </c>
      <c r="I28" s="200" t="s">
        <v>74</v>
      </c>
      <c r="L28" s="42"/>
    </row>
    <row r="29" spans="1:17" ht="31.5" customHeight="1" x14ac:dyDescent="0.2">
      <c r="A29" s="197" t="s">
        <v>9</v>
      </c>
      <c r="B29" s="158">
        <v>0.46</v>
      </c>
      <c r="C29" s="158">
        <v>0.46</v>
      </c>
      <c r="D29" s="158">
        <v>0.4516</v>
      </c>
      <c r="E29" s="154">
        <v>0.46</v>
      </c>
      <c r="F29" s="154">
        <v>0.46</v>
      </c>
      <c r="G29" s="56" t="s">
        <v>8</v>
      </c>
      <c r="H29" s="58" t="s">
        <v>91</v>
      </c>
      <c r="I29" s="200" t="s">
        <v>75</v>
      </c>
      <c r="L29" s="42"/>
    </row>
    <row r="30" spans="1:17" ht="73.5" customHeight="1" x14ac:dyDescent="0.2">
      <c r="A30" s="197" t="s">
        <v>60</v>
      </c>
      <c r="B30" s="212" t="s">
        <v>236</v>
      </c>
      <c r="C30" s="212" t="s">
        <v>236</v>
      </c>
      <c r="D30" s="212" t="s">
        <v>236</v>
      </c>
      <c r="E30" s="213" t="s">
        <v>236</v>
      </c>
      <c r="F30" s="213" t="s">
        <v>236</v>
      </c>
      <c r="G30" s="215" t="s">
        <v>236</v>
      </c>
      <c r="H30" s="212" t="s">
        <v>236</v>
      </c>
      <c r="I30" s="216" t="s">
        <v>236</v>
      </c>
      <c r="L30" s="42"/>
    </row>
    <row r="31" spans="1:17" ht="26.25" customHeight="1" x14ac:dyDescent="0.2">
      <c r="A31" s="198" t="s">
        <v>67</v>
      </c>
      <c r="B31" s="91">
        <v>0.05</v>
      </c>
      <c r="C31" s="158">
        <v>0.1</v>
      </c>
      <c r="D31" s="61">
        <v>0.1003</v>
      </c>
      <c r="E31" s="158">
        <v>0.1</v>
      </c>
      <c r="F31" s="158">
        <v>0.1</v>
      </c>
      <c r="G31" s="59" t="s">
        <v>6</v>
      </c>
      <c r="H31" s="57" t="s">
        <v>109</v>
      </c>
      <c r="I31" s="200" t="s">
        <v>76</v>
      </c>
      <c r="L31" s="42"/>
    </row>
    <row r="32" spans="1:17" ht="24" customHeight="1" x14ac:dyDescent="0.2">
      <c r="A32" s="198" t="s">
        <v>68</v>
      </c>
      <c r="B32" s="62">
        <v>7.0000000000000007E-2</v>
      </c>
      <c r="C32" s="158">
        <v>7.0000000000000007E-2</v>
      </c>
      <c r="D32" s="61">
        <v>4.9399999999999999E-2</v>
      </c>
      <c r="E32" s="158">
        <v>7.0000000000000007E-2</v>
      </c>
      <c r="F32" s="158">
        <v>7.0000000000000007E-2</v>
      </c>
      <c r="G32" s="59" t="s">
        <v>6</v>
      </c>
      <c r="H32" s="57" t="s">
        <v>106</v>
      </c>
      <c r="I32" s="200" t="s">
        <v>77</v>
      </c>
      <c r="L32" s="42"/>
    </row>
    <row r="33" spans="1:12" ht="24" customHeight="1" x14ac:dyDescent="0.2">
      <c r="A33" s="198" t="s">
        <v>69</v>
      </c>
      <c r="B33" s="91">
        <v>0.05</v>
      </c>
      <c r="C33" s="158">
        <v>0.05</v>
      </c>
      <c r="D33" s="61">
        <v>3.8800000000000001E-2</v>
      </c>
      <c r="E33" s="158">
        <v>0.05</v>
      </c>
      <c r="F33" s="158">
        <v>0.05</v>
      </c>
      <c r="G33" s="59" t="s">
        <v>6</v>
      </c>
      <c r="H33" s="57" t="s">
        <v>72</v>
      </c>
      <c r="I33" s="200" t="s">
        <v>78</v>
      </c>
      <c r="L33" s="42"/>
    </row>
    <row r="34" spans="1:12" ht="24" customHeight="1" x14ac:dyDescent="0.2">
      <c r="A34" s="198" t="s">
        <v>107</v>
      </c>
      <c r="B34" s="91">
        <v>0.05</v>
      </c>
      <c r="C34" s="158">
        <v>0.05</v>
      </c>
      <c r="D34" s="61">
        <v>2.23E-2</v>
      </c>
      <c r="E34" s="158">
        <v>0.05</v>
      </c>
      <c r="F34" s="158">
        <v>0.05</v>
      </c>
      <c r="G34" s="59" t="s">
        <v>6</v>
      </c>
      <c r="H34" s="57" t="s">
        <v>72</v>
      </c>
      <c r="I34" s="200" t="s">
        <v>78</v>
      </c>
      <c r="L34" s="42"/>
    </row>
    <row r="35" spans="1:12" ht="21" customHeight="1" x14ac:dyDescent="0.2">
      <c r="A35" s="198" t="s">
        <v>70</v>
      </c>
      <c r="B35" s="91">
        <v>0.15</v>
      </c>
      <c r="C35" s="158">
        <v>0.13500000000000001</v>
      </c>
      <c r="D35" s="61">
        <v>0.13700000000000001</v>
      </c>
      <c r="E35" s="158">
        <v>0.15</v>
      </c>
      <c r="F35" s="158">
        <v>0.15</v>
      </c>
      <c r="G35" s="56" t="s">
        <v>6</v>
      </c>
      <c r="H35" s="57" t="s">
        <v>126</v>
      </c>
      <c r="I35" s="201" t="s">
        <v>78</v>
      </c>
      <c r="L35" s="42"/>
    </row>
    <row r="36" spans="1:12" ht="21" customHeight="1" x14ac:dyDescent="0.2">
      <c r="A36" s="198" t="s">
        <v>71</v>
      </c>
      <c r="B36" s="91">
        <v>0.05</v>
      </c>
      <c r="C36" s="158">
        <v>0.05</v>
      </c>
      <c r="D36" s="61">
        <v>5.6000000000000001E-2</v>
      </c>
      <c r="E36" s="158">
        <v>0.05</v>
      </c>
      <c r="F36" s="158">
        <v>0.05</v>
      </c>
      <c r="G36" s="56" t="s">
        <v>6</v>
      </c>
      <c r="H36" s="60" t="s">
        <v>72</v>
      </c>
      <c r="I36" s="217" t="s">
        <v>236</v>
      </c>
      <c r="L36" s="42"/>
    </row>
    <row r="37" spans="1:12" ht="22.5" customHeight="1" x14ac:dyDescent="0.2">
      <c r="A37" s="199" t="s">
        <v>10</v>
      </c>
      <c r="B37" s="91">
        <f>SUM(B27:B36)</f>
        <v>1.2900000000000003</v>
      </c>
      <c r="C37" s="80">
        <f>SUM(C27:C36)</f>
        <v>1.4350000000000003</v>
      </c>
      <c r="D37" s="80">
        <f>SUM(D27:D36)</f>
        <v>1.3171000000000002</v>
      </c>
      <c r="E37" s="80">
        <f>SUM(E27:E36)</f>
        <v>1.4000000000000001</v>
      </c>
      <c r="F37" s="80">
        <f>SUM(F27:F36)</f>
        <v>1.4000000000000001</v>
      </c>
      <c r="G37" s="218" t="s">
        <v>236</v>
      </c>
      <c r="H37" s="218" t="s">
        <v>236</v>
      </c>
      <c r="I37" s="219" t="s">
        <v>236</v>
      </c>
    </row>
    <row r="38" spans="1:12" x14ac:dyDescent="0.2">
      <c r="A38" s="206" t="s">
        <v>11</v>
      </c>
      <c r="B38" s="207">
        <v>0.2</v>
      </c>
      <c r="C38" s="208">
        <v>0.22</v>
      </c>
      <c r="D38" s="208">
        <v>0.25330000000000003</v>
      </c>
      <c r="E38" s="208">
        <v>0.22</v>
      </c>
      <c r="F38" s="208">
        <v>0.22</v>
      </c>
      <c r="G38" s="209" t="s">
        <v>8</v>
      </c>
      <c r="H38" s="210" t="s">
        <v>123</v>
      </c>
      <c r="I38" s="211" t="s">
        <v>79</v>
      </c>
    </row>
    <row r="39" spans="1:12" ht="28.5" hidden="1" x14ac:dyDescent="0.2">
      <c r="A39" s="55" t="s">
        <v>112</v>
      </c>
      <c r="B39" s="168" t="s">
        <v>114</v>
      </c>
      <c r="C39" s="169"/>
      <c r="D39" s="169"/>
      <c r="E39" s="169"/>
      <c r="F39" s="169"/>
      <c r="G39" s="169"/>
      <c r="H39" s="169"/>
      <c r="I39" s="34"/>
    </row>
    <row r="40" spans="1:12" ht="28.5" x14ac:dyDescent="0.2">
      <c r="A40" s="55" t="s">
        <v>228</v>
      </c>
      <c r="B40" s="146"/>
      <c r="C40" s="147"/>
      <c r="D40" s="147" t="s">
        <v>229</v>
      </c>
      <c r="E40" s="147"/>
      <c r="F40" s="147"/>
      <c r="G40" s="147"/>
      <c r="H40" s="147"/>
      <c r="I40" s="34"/>
    </row>
    <row r="41" spans="1:12" x14ac:dyDescent="0.2">
      <c r="A41" s="33"/>
      <c r="B41" s="65"/>
      <c r="C41" s="32"/>
      <c r="D41" s="32" t="s">
        <v>230</v>
      </c>
      <c r="E41" s="32"/>
      <c r="F41" s="32"/>
      <c r="G41" s="32"/>
      <c r="H41" s="32"/>
      <c r="I41" s="34"/>
    </row>
    <row r="42" spans="1:12" x14ac:dyDescent="0.2">
      <c r="A42" s="31"/>
      <c r="B42" s="31"/>
      <c r="C42" s="51"/>
      <c r="D42" s="51"/>
      <c r="E42" s="10"/>
      <c r="F42" s="34"/>
      <c r="G42" s="35"/>
      <c r="H42" s="35"/>
      <c r="I42"/>
    </row>
    <row r="43" spans="1:12" x14ac:dyDescent="0.2">
      <c r="A43" s="5" t="s">
        <v>13</v>
      </c>
      <c r="B43" s="5"/>
      <c r="C43" s="52"/>
      <c r="D43" s="52"/>
      <c r="E43" s="25"/>
      <c r="F43" s="39" t="s">
        <v>14</v>
      </c>
      <c r="G43" s="40"/>
      <c r="H43" s="39"/>
      <c r="I43"/>
    </row>
    <row r="44" spans="1:12" x14ac:dyDescent="0.2">
      <c r="C44" s="53"/>
      <c r="D44" s="51"/>
      <c r="E44" s="10"/>
      <c r="F44" s="34"/>
      <c r="G44" s="35"/>
      <c r="H44" s="34"/>
    </row>
    <row r="45" spans="1:12" ht="34.5" customHeight="1" x14ac:dyDescent="0.2">
      <c r="A45" s="202" t="s">
        <v>2</v>
      </c>
      <c r="B45" s="203" t="s">
        <v>93</v>
      </c>
      <c r="C45" s="203" t="s">
        <v>155</v>
      </c>
      <c r="D45" s="204" t="s">
        <v>226</v>
      </c>
      <c r="E45" s="204" t="s">
        <v>157</v>
      </c>
      <c r="F45" s="204" t="s">
        <v>234</v>
      </c>
      <c r="G45" s="203" t="s">
        <v>3</v>
      </c>
      <c r="H45" s="203" t="s">
        <v>86</v>
      </c>
      <c r="I45" s="205" t="s">
        <v>4</v>
      </c>
    </row>
    <row r="46" spans="1:12" ht="27.75" customHeight="1" x14ac:dyDescent="0.2">
      <c r="A46" s="197" t="s">
        <v>5</v>
      </c>
      <c r="B46" s="156">
        <v>0.23</v>
      </c>
      <c r="C46" s="158">
        <v>0.25</v>
      </c>
      <c r="D46" s="61">
        <v>0.22969999999999999</v>
      </c>
      <c r="E46" s="158">
        <v>0.25</v>
      </c>
      <c r="F46" s="158">
        <v>0.25</v>
      </c>
      <c r="G46" s="56" t="s">
        <v>6</v>
      </c>
      <c r="H46" s="58" t="s">
        <v>153</v>
      </c>
      <c r="I46" s="200" t="s">
        <v>73</v>
      </c>
    </row>
    <row r="47" spans="1:12" ht="15.75" customHeight="1" x14ac:dyDescent="0.2">
      <c r="A47" s="197" t="s">
        <v>7</v>
      </c>
      <c r="B47" s="91">
        <v>0.25</v>
      </c>
      <c r="C47" s="158">
        <v>0.27</v>
      </c>
      <c r="D47" s="61">
        <v>0.311</v>
      </c>
      <c r="E47" s="158">
        <v>0.27</v>
      </c>
      <c r="F47" s="153">
        <v>0.28000000000000003</v>
      </c>
      <c r="G47" s="56" t="s">
        <v>8</v>
      </c>
      <c r="H47" s="58" t="s">
        <v>233</v>
      </c>
      <c r="I47" s="200" t="s">
        <v>74</v>
      </c>
    </row>
    <row r="48" spans="1:12" ht="34.5" customHeight="1" x14ac:dyDescent="0.2">
      <c r="A48" s="197" t="s">
        <v>9</v>
      </c>
      <c r="B48" s="156">
        <v>0.24</v>
      </c>
      <c r="C48" s="154">
        <v>0.24</v>
      </c>
      <c r="D48" s="154">
        <v>0.25790000000000002</v>
      </c>
      <c r="E48" s="154">
        <v>0.24</v>
      </c>
      <c r="F48" s="154">
        <v>0.24</v>
      </c>
      <c r="G48" s="56" t="s">
        <v>8</v>
      </c>
      <c r="H48" s="58" t="s">
        <v>83</v>
      </c>
      <c r="I48" s="200" t="s">
        <v>75</v>
      </c>
    </row>
    <row r="49" spans="1:9" ht="24.6" customHeight="1" x14ac:dyDescent="0.2">
      <c r="A49" s="197" t="s">
        <v>60</v>
      </c>
      <c r="B49" s="212" t="s">
        <v>236</v>
      </c>
      <c r="C49" s="213" t="s">
        <v>236</v>
      </c>
      <c r="D49" s="213" t="s">
        <v>236</v>
      </c>
      <c r="E49" s="213" t="s">
        <v>236</v>
      </c>
      <c r="F49" s="213" t="s">
        <v>236</v>
      </c>
      <c r="G49" s="215" t="s">
        <v>236</v>
      </c>
      <c r="H49" s="212" t="s">
        <v>236</v>
      </c>
      <c r="I49" s="216" t="s">
        <v>236</v>
      </c>
    </row>
    <row r="50" spans="1:9" ht="51.6" customHeight="1" x14ac:dyDescent="0.2">
      <c r="A50" s="198" t="s">
        <v>67</v>
      </c>
      <c r="B50" s="91">
        <v>0.05</v>
      </c>
      <c r="C50" s="158">
        <v>0.1</v>
      </c>
      <c r="D50" s="61">
        <v>8.3799999999999999E-2</v>
      </c>
      <c r="E50" s="158">
        <v>0.1</v>
      </c>
      <c r="F50" s="158">
        <v>0.1</v>
      </c>
      <c r="G50" s="59" t="s">
        <v>6</v>
      </c>
      <c r="H50" s="57" t="s">
        <v>109</v>
      </c>
      <c r="I50" s="200" t="s">
        <v>76</v>
      </c>
    </row>
    <row r="51" spans="1:9" ht="21" customHeight="1" x14ac:dyDescent="0.2">
      <c r="A51" s="198" t="s">
        <v>68</v>
      </c>
      <c r="B51" s="62">
        <v>7.0000000000000007E-2</v>
      </c>
      <c r="C51" s="158">
        <v>7.0000000000000007E-2</v>
      </c>
      <c r="D51" s="61">
        <v>5.21E-2</v>
      </c>
      <c r="E51" s="158">
        <v>7.0000000000000007E-2</v>
      </c>
      <c r="F51" s="158">
        <v>7.0000000000000007E-2</v>
      </c>
      <c r="G51" s="59" t="s">
        <v>6</v>
      </c>
      <c r="H51" s="57" t="s">
        <v>106</v>
      </c>
      <c r="I51" s="200" t="s">
        <v>77</v>
      </c>
    </row>
    <row r="52" spans="1:9" ht="21.75" customHeight="1" x14ac:dyDescent="0.2">
      <c r="A52" s="198" t="s">
        <v>69</v>
      </c>
      <c r="B52" s="91">
        <v>0.05</v>
      </c>
      <c r="C52" s="158">
        <v>0.05</v>
      </c>
      <c r="D52" s="61">
        <v>3.3999999999999998E-3</v>
      </c>
      <c r="E52" s="158">
        <v>0.05</v>
      </c>
      <c r="F52" s="158">
        <v>0.05</v>
      </c>
      <c r="G52" s="59" t="s">
        <v>6</v>
      </c>
      <c r="H52" s="57" t="s">
        <v>72</v>
      </c>
      <c r="I52" s="200" t="s">
        <v>78</v>
      </c>
    </row>
    <row r="53" spans="1:9" ht="36.75" customHeight="1" x14ac:dyDescent="0.2">
      <c r="A53" s="198" t="s">
        <v>107</v>
      </c>
      <c r="B53" s="91">
        <v>0.05</v>
      </c>
      <c r="C53" s="158">
        <v>0.05</v>
      </c>
      <c r="D53" s="61">
        <v>3.2500000000000001E-2</v>
      </c>
      <c r="E53" s="158">
        <v>0.05</v>
      </c>
      <c r="F53" s="158">
        <v>0.05</v>
      </c>
      <c r="G53" s="59" t="s">
        <v>6</v>
      </c>
      <c r="H53" s="57" t="s">
        <v>72</v>
      </c>
      <c r="I53" s="200" t="s">
        <v>78</v>
      </c>
    </row>
    <row r="54" spans="1:9" ht="20.25" customHeight="1" x14ac:dyDescent="0.2">
      <c r="A54" s="198" t="s">
        <v>70</v>
      </c>
      <c r="B54" s="91">
        <v>0.15</v>
      </c>
      <c r="C54" s="158">
        <v>0.15</v>
      </c>
      <c r="D54" s="61">
        <v>0.1764</v>
      </c>
      <c r="E54" s="158">
        <v>0.15</v>
      </c>
      <c r="F54" s="158">
        <v>0.15</v>
      </c>
      <c r="G54" s="56" t="s">
        <v>6</v>
      </c>
      <c r="H54" s="57" t="s">
        <v>126</v>
      </c>
      <c r="I54" s="201" t="s">
        <v>78</v>
      </c>
    </row>
    <row r="55" spans="1:9" ht="22.5" customHeight="1" x14ac:dyDescent="0.2">
      <c r="A55" s="198" t="s">
        <v>71</v>
      </c>
      <c r="B55" s="91">
        <v>0.05</v>
      </c>
      <c r="C55" s="158">
        <v>0.05</v>
      </c>
      <c r="D55" s="61">
        <v>5.2900000000000003E-2</v>
      </c>
      <c r="E55" s="158">
        <v>0.05</v>
      </c>
      <c r="F55" s="158">
        <v>0.05</v>
      </c>
      <c r="G55" s="56" t="s">
        <v>6</v>
      </c>
      <c r="H55" s="60" t="s">
        <v>72</v>
      </c>
      <c r="I55" s="217" t="s">
        <v>236</v>
      </c>
    </row>
    <row r="56" spans="1:9" ht="20.25" customHeight="1" x14ac:dyDescent="0.2">
      <c r="A56" s="199" t="s">
        <v>10</v>
      </c>
      <c r="B56" s="91">
        <f t="shared" ref="B56" si="0">SUM(B46:B55)</f>
        <v>1.1400000000000001</v>
      </c>
      <c r="C56" s="80">
        <f t="shared" ref="C56:E56" si="1">SUM(C46:C55)</f>
        <v>1.23</v>
      </c>
      <c r="D56" s="80">
        <f>SUM(D46:D55)</f>
        <v>1.1996999999999998</v>
      </c>
      <c r="E56" s="80">
        <f t="shared" si="1"/>
        <v>1.23</v>
      </c>
      <c r="F56" s="80">
        <f t="shared" ref="F56" si="2">SUM(F46:F55)</f>
        <v>1.24</v>
      </c>
      <c r="G56" s="218" t="s">
        <v>236</v>
      </c>
      <c r="H56" s="218" t="s">
        <v>236</v>
      </c>
      <c r="I56" s="219" t="s">
        <v>236</v>
      </c>
    </row>
    <row r="57" spans="1:9" x14ac:dyDescent="0.2">
      <c r="A57" s="206" t="s">
        <v>11</v>
      </c>
      <c r="B57" s="207">
        <v>0.15</v>
      </c>
      <c r="C57" s="208">
        <v>0.18</v>
      </c>
      <c r="D57" s="208">
        <v>0.24479999999999999</v>
      </c>
      <c r="E57" s="154">
        <v>0.19</v>
      </c>
      <c r="F57" s="220">
        <v>0.2</v>
      </c>
      <c r="G57" s="209" t="s">
        <v>8</v>
      </c>
      <c r="H57" s="210" t="s">
        <v>15</v>
      </c>
      <c r="I57" s="211" t="s">
        <v>79</v>
      </c>
    </row>
    <row r="58" spans="1:9" ht="28.5" hidden="1" x14ac:dyDescent="0.2">
      <c r="A58" s="55" t="s">
        <v>112</v>
      </c>
      <c r="B58" s="168">
        <v>2.8E-3</v>
      </c>
      <c r="C58" s="169"/>
      <c r="D58" s="169"/>
      <c r="E58" s="169"/>
      <c r="F58" s="169"/>
      <c r="G58" s="169"/>
      <c r="H58" s="169"/>
      <c r="I58" s="39"/>
    </row>
    <row r="59" spans="1:9" ht="28.5" x14ac:dyDescent="0.2">
      <c r="A59" s="55" t="s">
        <v>228</v>
      </c>
      <c r="B59" s="146"/>
      <c r="C59" s="147"/>
      <c r="D59" s="146">
        <v>2.5000000000000001E-3</v>
      </c>
      <c r="E59" s="147"/>
      <c r="F59" s="147"/>
      <c r="G59" s="147"/>
      <c r="H59" s="147"/>
      <c r="I59" s="64"/>
    </row>
    <row r="60" spans="1:9" x14ac:dyDescent="0.2">
      <c r="B60"/>
      <c r="C60"/>
      <c r="D60"/>
      <c r="E60"/>
      <c r="F60"/>
      <c r="G60"/>
      <c r="H60"/>
      <c r="I60" s="64"/>
    </row>
    <row r="61" spans="1:9" x14ac:dyDescent="0.2">
      <c r="A61"/>
      <c r="B61"/>
      <c r="C61"/>
      <c r="D61"/>
      <c r="E61"/>
      <c r="F61"/>
      <c r="G61"/>
      <c r="H61"/>
      <c r="I61" s="64"/>
    </row>
    <row r="62" spans="1:9" x14ac:dyDescent="0.2">
      <c r="A62" s="5" t="s">
        <v>88</v>
      </c>
      <c r="B62" s="5"/>
      <c r="C62" s="52"/>
      <c r="D62" s="52"/>
      <c r="E62" s="25"/>
      <c r="F62" s="39" t="s">
        <v>89</v>
      </c>
      <c r="G62" s="40"/>
      <c r="H62" s="39"/>
    </row>
    <row r="63" spans="1:9" x14ac:dyDescent="0.2"/>
    <row r="64" spans="1:9" ht="28.5" x14ac:dyDescent="0.2">
      <c r="A64" s="202" t="s">
        <v>2</v>
      </c>
      <c r="B64" s="203" t="s">
        <v>93</v>
      </c>
      <c r="C64" s="203" t="s">
        <v>154</v>
      </c>
      <c r="D64" s="204" t="s">
        <v>226</v>
      </c>
      <c r="E64" s="155" t="s">
        <v>157</v>
      </c>
      <c r="F64" s="204" t="s">
        <v>234</v>
      </c>
      <c r="G64" s="203" t="s">
        <v>3</v>
      </c>
      <c r="H64" s="203" t="s">
        <v>86</v>
      </c>
      <c r="I64" s="205" t="s">
        <v>4</v>
      </c>
    </row>
    <row r="65" spans="1:9" ht="26.25" customHeight="1" x14ac:dyDescent="0.2">
      <c r="A65" s="197" t="s">
        <v>5</v>
      </c>
      <c r="B65" s="156">
        <v>0.27</v>
      </c>
      <c r="C65" s="158">
        <v>0.3</v>
      </c>
      <c r="D65" s="158">
        <v>0.23039999999999999</v>
      </c>
      <c r="E65" s="158">
        <v>0.25</v>
      </c>
      <c r="F65" s="158">
        <v>0.25</v>
      </c>
      <c r="G65" s="56" t="s">
        <v>6</v>
      </c>
      <c r="H65" s="58" t="s">
        <v>153</v>
      </c>
      <c r="I65" s="200" t="s">
        <v>73</v>
      </c>
    </row>
    <row r="66" spans="1:9" ht="26.25" customHeight="1" x14ac:dyDescent="0.2">
      <c r="A66" s="197" t="s">
        <v>7</v>
      </c>
      <c r="B66" s="156">
        <v>0.21</v>
      </c>
      <c r="C66" s="158">
        <v>0.23</v>
      </c>
      <c r="D66" s="158">
        <v>0.25940000000000002</v>
      </c>
      <c r="E66" s="158">
        <v>0.23</v>
      </c>
      <c r="F66" s="158">
        <v>0.23</v>
      </c>
      <c r="G66" s="56" t="s">
        <v>8</v>
      </c>
      <c r="H66" s="58" t="s">
        <v>147</v>
      </c>
      <c r="I66" s="200" t="s">
        <v>74</v>
      </c>
    </row>
    <row r="67" spans="1:9" ht="26.25" customHeight="1" x14ac:dyDescent="0.2">
      <c r="A67" s="197" t="s">
        <v>9</v>
      </c>
      <c r="B67" s="156">
        <v>0.45</v>
      </c>
      <c r="C67" s="154">
        <v>0.45</v>
      </c>
      <c r="D67" s="154">
        <v>0.443</v>
      </c>
      <c r="E67" s="154">
        <v>0.45</v>
      </c>
      <c r="F67" s="154">
        <v>0.45</v>
      </c>
      <c r="G67" s="56" t="s">
        <v>8</v>
      </c>
      <c r="H67" s="58" t="s">
        <v>85</v>
      </c>
      <c r="I67" s="200" t="s">
        <v>75</v>
      </c>
    </row>
    <row r="68" spans="1:9" ht="28.5" x14ac:dyDescent="0.2">
      <c r="A68" s="197" t="s">
        <v>60</v>
      </c>
      <c r="B68" s="212" t="s">
        <v>236</v>
      </c>
      <c r="C68" s="213" t="s">
        <v>236</v>
      </c>
      <c r="D68" s="213" t="s">
        <v>236</v>
      </c>
      <c r="E68" s="213" t="s">
        <v>236</v>
      </c>
      <c r="F68" s="213" t="s">
        <v>236</v>
      </c>
      <c r="G68" s="215" t="s">
        <v>236</v>
      </c>
      <c r="H68" s="212" t="s">
        <v>236</v>
      </c>
      <c r="I68" s="216" t="s">
        <v>236</v>
      </c>
    </row>
    <row r="69" spans="1:9" ht="41.45" customHeight="1" x14ac:dyDescent="0.2">
      <c r="A69" s="198" t="s">
        <v>67</v>
      </c>
      <c r="B69" s="91">
        <v>0.05</v>
      </c>
      <c r="C69" s="158">
        <v>0.1</v>
      </c>
      <c r="D69" s="158">
        <v>6.0100000000000001E-2</v>
      </c>
      <c r="E69" s="158">
        <v>0.1</v>
      </c>
      <c r="F69" s="158">
        <v>0.1</v>
      </c>
      <c r="G69" s="59" t="s">
        <v>6</v>
      </c>
      <c r="H69" s="57" t="s">
        <v>109</v>
      </c>
      <c r="I69" s="200" t="s">
        <v>76</v>
      </c>
    </row>
    <row r="70" spans="1:9" ht="21" customHeight="1" x14ac:dyDescent="0.2">
      <c r="A70" s="198" t="s">
        <v>68</v>
      </c>
      <c r="B70" s="62">
        <v>7.0000000000000007E-2</v>
      </c>
      <c r="C70" s="158">
        <v>7.0000000000000007E-2</v>
      </c>
      <c r="D70" s="158">
        <v>4.0099999999999997E-2</v>
      </c>
      <c r="E70" s="158">
        <v>7.0000000000000007E-2</v>
      </c>
      <c r="F70" s="158">
        <v>7.0000000000000007E-2</v>
      </c>
      <c r="G70" s="59" t="s">
        <v>6</v>
      </c>
      <c r="H70" s="57" t="s">
        <v>106</v>
      </c>
      <c r="I70" s="200" t="s">
        <v>77</v>
      </c>
    </row>
    <row r="71" spans="1:9" ht="21" customHeight="1" x14ac:dyDescent="0.2">
      <c r="A71" s="198" t="s">
        <v>69</v>
      </c>
      <c r="B71" s="91">
        <v>0.05</v>
      </c>
      <c r="C71" s="158">
        <v>0.05</v>
      </c>
      <c r="D71" s="158">
        <v>4.2299999999999997E-2</v>
      </c>
      <c r="E71" s="158">
        <v>0.05</v>
      </c>
      <c r="F71" s="158">
        <v>0.05</v>
      </c>
      <c r="G71" s="59" t="s">
        <v>6</v>
      </c>
      <c r="H71" s="57" t="s">
        <v>72</v>
      </c>
      <c r="I71" s="200" t="s">
        <v>78</v>
      </c>
    </row>
    <row r="72" spans="1:9" ht="36.75" customHeight="1" x14ac:dyDescent="0.2">
      <c r="A72" s="198" t="s">
        <v>107</v>
      </c>
      <c r="B72" s="91">
        <v>0.05</v>
      </c>
      <c r="C72" s="158">
        <v>0.05</v>
      </c>
      <c r="D72" s="158">
        <v>3.5400000000000001E-2</v>
      </c>
      <c r="E72" s="158">
        <v>0.05</v>
      </c>
      <c r="F72" s="158">
        <v>0.05</v>
      </c>
      <c r="G72" s="59" t="s">
        <v>6</v>
      </c>
      <c r="H72" s="57" t="s">
        <v>72</v>
      </c>
      <c r="I72" s="200" t="s">
        <v>78</v>
      </c>
    </row>
    <row r="73" spans="1:9" ht="21.75" customHeight="1" x14ac:dyDescent="0.2">
      <c r="A73" s="198" t="s">
        <v>70</v>
      </c>
      <c r="B73" s="91">
        <v>0.15</v>
      </c>
      <c r="C73" s="158">
        <v>0.13500000000000001</v>
      </c>
      <c r="D73" s="158">
        <v>0.18640000000000001</v>
      </c>
      <c r="E73" s="158">
        <v>0.15</v>
      </c>
      <c r="F73" s="158">
        <v>0.15</v>
      </c>
      <c r="G73" s="56" t="s">
        <v>6</v>
      </c>
      <c r="H73" s="57" t="s">
        <v>126</v>
      </c>
      <c r="I73" s="201" t="s">
        <v>78</v>
      </c>
    </row>
    <row r="74" spans="1:9" ht="21.75" customHeight="1" x14ac:dyDescent="0.2">
      <c r="A74" s="198" t="s">
        <v>71</v>
      </c>
      <c r="B74" s="91">
        <v>0.05</v>
      </c>
      <c r="C74" s="158">
        <v>0.05</v>
      </c>
      <c r="D74" s="158">
        <v>2.8400000000000002E-2</v>
      </c>
      <c r="E74" s="158">
        <v>0.05</v>
      </c>
      <c r="F74" s="158">
        <v>0.05</v>
      </c>
      <c r="G74" s="56" t="s">
        <v>6</v>
      </c>
      <c r="H74" s="60" t="s">
        <v>72</v>
      </c>
      <c r="I74" s="217" t="s">
        <v>236</v>
      </c>
    </row>
    <row r="75" spans="1:9" ht="21.75" customHeight="1" x14ac:dyDescent="0.2">
      <c r="A75" s="199" t="s">
        <v>10</v>
      </c>
      <c r="B75" s="91">
        <f t="shared" ref="B75" si="3">SUM(B65:B74)</f>
        <v>1.35</v>
      </c>
      <c r="C75" s="80">
        <f t="shared" ref="C75" si="4">SUM(C65:C74)</f>
        <v>1.4350000000000003</v>
      </c>
      <c r="D75" s="80">
        <f>SUM(D65:D74)</f>
        <v>1.3255000000000003</v>
      </c>
      <c r="E75" s="80">
        <f t="shared" ref="E75:F75" si="5">SUM(E65:E74)</f>
        <v>1.4000000000000001</v>
      </c>
      <c r="F75" s="80">
        <f t="shared" si="5"/>
        <v>1.4000000000000001</v>
      </c>
      <c r="G75" s="218" t="s">
        <v>236</v>
      </c>
      <c r="H75" s="218" t="s">
        <v>236</v>
      </c>
      <c r="I75" s="219" t="s">
        <v>236</v>
      </c>
    </row>
    <row r="76" spans="1:9" ht="21.75" customHeight="1" x14ac:dyDescent="0.2">
      <c r="A76" s="206" t="s">
        <v>11</v>
      </c>
      <c r="B76" s="207">
        <v>0.16</v>
      </c>
      <c r="C76" s="208">
        <v>0.22</v>
      </c>
      <c r="D76" s="208">
        <v>0.25190000000000001</v>
      </c>
      <c r="E76" s="208">
        <v>0.22</v>
      </c>
      <c r="F76" s="208">
        <v>0.22</v>
      </c>
      <c r="G76" s="209" t="s">
        <v>8</v>
      </c>
      <c r="H76" s="210" t="s">
        <v>123</v>
      </c>
      <c r="I76" s="211" t="s">
        <v>79</v>
      </c>
    </row>
    <row r="77" spans="1:9" ht="28.5" hidden="1" x14ac:dyDescent="0.2">
      <c r="A77" s="55" t="s">
        <v>112</v>
      </c>
      <c r="B77" s="170">
        <v>2E-3</v>
      </c>
      <c r="C77" s="171"/>
      <c r="D77" s="171"/>
      <c r="E77" s="171"/>
      <c r="F77" s="171"/>
      <c r="G77" s="171"/>
      <c r="H77" s="172"/>
    </row>
    <row r="78" spans="1:9" ht="28.5" x14ac:dyDescent="0.2">
      <c r="A78" s="55" t="s">
        <v>228</v>
      </c>
      <c r="C78" s="1"/>
      <c r="D78" s="146">
        <v>2E-3</v>
      </c>
    </row>
    <row r="79" spans="1:9" x14ac:dyDescent="0.2">
      <c r="C79" s="1"/>
      <c r="D79" s="1"/>
    </row>
    <row r="80" spans="1:9"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45" t="s">
        <v>55</v>
      </c>
      <c r="B87" s="45"/>
      <c r="C87" s="45"/>
      <c r="D87" s="45"/>
      <c r="E87" s="45"/>
      <c r="F87" s="45"/>
      <c r="G87" s="45"/>
      <c r="H87" s="45"/>
      <c r="I87" s="45"/>
    </row>
    <row r="88" spans="1:9" ht="57" x14ac:dyDescent="0.2">
      <c r="A88" s="46" t="s">
        <v>61</v>
      </c>
      <c r="B88" s="46"/>
      <c r="C88" s="54"/>
      <c r="D88" s="54"/>
      <c r="E88" s="46"/>
      <c r="F88" s="46"/>
      <c r="G88" s="46"/>
      <c r="H88" s="46"/>
      <c r="I88" s="46"/>
    </row>
    <row r="89" spans="1:9" hidden="1" x14ac:dyDescent="0.2">
      <c r="A89" s="46"/>
      <c r="B89" s="46"/>
      <c r="C89" s="1"/>
      <c r="D89" s="1"/>
      <c r="E89" s="46"/>
      <c r="F89" s="46"/>
      <c r="G89" s="46"/>
      <c r="H89" s="46"/>
      <c r="I89" s="46"/>
    </row>
    <row r="90" spans="1:9" hidden="1" x14ac:dyDescent="0.2">
      <c r="A90" s="46"/>
      <c r="B90" s="46"/>
      <c r="C90" s="1"/>
      <c r="D90" s="1"/>
      <c r="E90" s="46"/>
      <c r="F90" s="46"/>
      <c r="G90" s="46"/>
      <c r="H90" s="46"/>
      <c r="I90" s="46"/>
    </row>
    <row r="91" spans="1:9" hidden="1" x14ac:dyDescent="0.2">
      <c r="A91" s="46"/>
      <c r="B91" s="46"/>
      <c r="C91" s="1"/>
      <c r="D91" s="1"/>
      <c r="E91" s="46"/>
      <c r="F91" s="46"/>
      <c r="G91" s="46"/>
      <c r="H91" s="46"/>
      <c r="I91" s="46"/>
    </row>
    <row r="92" spans="1:9" hidden="1" x14ac:dyDescent="0.2">
      <c r="A92" s="46"/>
      <c r="B92" s="46"/>
      <c r="C92" s="1"/>
      <c r="D92" s="1"/>
      <c r="E92" s="46"/>
      <c r="F92" s="46"/>
      <c r="G92" s="46"/>
      <c r="H92" s="46"/>
      <c r="I92" s="46"/>
    </row>
    <row r="93" spans="1:9" hidden="1" x14ac:dyDescent="0.2">
      <c r="A93" s="46"/>
      <c r="B93" s="46"/>
      <c r="C93" s="1"/>
      <c r="D93" s="1"/>
      <c r="E93" s="46"/>
      <c r="F93" s="46"/>
      <c r="G93" s="46"/>
      <c r="H93" s="46"/>
      <c r="I93" s="46"/>
    </row>
    <row r="94" spans="1:9" hidden="1" x14ac:dyDescent="0.2">
      <c r="A94" s="46"/>
      <c r="B94" s="46"/>
      <c r="C94" s="1"/>
      <c r="D94" s="1"/>
      <c r="E94" s="46"/>
      <c r="F94" s="46"/>
      <c r="G94" s="46"/>
      <c r="H94" s="46"/>
      <c r="I94" s="46"/>
    </row>
    <row r="95" spans="1:9" hidden="1" x14ac:dyDescent="0.2">
      <c r="A95" s="46"/>
      <c r="B95" s="46"/>
      <c r="C95" s="1"/>
      <c r="D95" s="1"/>
      <c r="E95" s="46"/>
      <c r="F95" s="46"/>
      <c r="G95" s="46"/>
      <c r="H95" s="46"/>
      <c r="I95" s="46"/>
    </row>
    <row r="96" spans="1:9" hidden="1" x14ac:dyDescent="0.2">
      <c r="A96" s="46"/>
      <c r="B96" s="46"/>
      <c r="C96" s="1"/>
      <c r="D96" s="1"/>
      <c r="E96" s="46"/>
      <c r="F96" s="46"/>
      <c r="G96" s="46"/>
      <c r="H96" s="46"/>
      <c r="I96" s="46"/>
    </row>
    <row r="97" spans="1:9" hidden="1" x14ac:dyDescent="0.2">
      <c r="A97" s="46"/>
      <c r="B97" s="46"/>
      <c r="C97" s="1"/>
      <c r="D97" s="1"/>
      <c r="E97" s="46"/>
      <c r="F97" s="46"/>
      <c r="G97" s="46"/>
      <c r="H97" s="46"/>
      <c r="I97" s="46"/>
    </row>
    <row r="98" spans="1:9" hidden="1" x14ac:dyDescent="0.2">
      <c r="A98" s="46"/>
      <c r="B98" s="46"/>
      <c r="C98" s="1"/>
      <c r="D98" s="1"/>
      <c r="E98" s="46"/>
      <c r="F98" s="46"/>
      <c r="G98" s="46"/>
      <c r="H98" s="46"/>
      <c r="I98" s="46"/>
    </row>
    <row r="99" spans="1:9" hidden="1" x14ac:dyDescent="0.2">
      <c r="A99" s="46"/>
      <c r="B99" s="46"/>
      <c r="C99" s="1"/>
      <c r="D99" s="1"/>
      <c r="E99" s="46"/>
      <c r="F99" s="46"/>
      <c r="G99" s="46"/>
      <c r="H99" s="46"/>
      <c r="I99" s="46"/>
    </row>
    <row r="100" spans="1:9" hidden="1" x14ac:dyDescent="0.2">
      <c r="A100" s="46"/>
      <c r="B100" s="46"/>
      <c r="C100" s="1"/>
      <c r="D100" s="1"/>
      <c r="E100" s="46"/>
      <c r="F100" s="46"/>
      <c r="G100" s="46"/>
      <c r="H100" s="46"/>
      <c r="I100" s="46"/>
    </row>
    <row r="101" spans="1:9" hidden="1" x14ac:dyDescent="0.2">
      <c r="A101" s="46"/>
      <c r="B101" s="46"/>
      <c r="C101" s="1"/>
      <c r="D101" s="1"/>
      <c r="E101" s="46"/>
      <c r="F101" s="46"/>
      <c r="G101" s="46"/>
      <c r="H101" s="46"/>
      <c r="I101" s="46"/>
    </row>
    <row r="102" spans="1:9" hidden="1" x14ac:dyDescent="0.2">
      <c r="A102" s="46"/>
      <c r="B102" s="46"/>
      <c r="C102" s="1"/>
      <c r="D102" s="1"/>
      <c r="E102" s="46"/>
      <c r="F102" s="46"/>
      <c r="G102" s="46"/>
      <c r="H102" s="46"/>
      <c r="I102" s="46"/>
    </row>
    <row r="103" spans="1:9" hidden="1" x14ac:dyDescent="0.2">
      <c r="A103" s="46"/>
      <c r="B103" s="46"/>
      <c r="C103" s="1"/>
      <c r="D103" s="1"/>
      <c r="E103" s="46"/>
      <c r="F103" s="46"/>
      <c r="G103" s="46"/>
      <c r="H103" s="46"/>
      <c r="I103" s="46"/>
    </row>
    <row r="104" spans="1:9" hidden="1" x14ac:dyDescent="0.2">
      <c r="A104" s="46"/>
      <c r="B104" s="46"/>
      <c r="C104" s="1"/>
      <c r="D104" s="1"/>
      <c r="E104" s="46"/>
      <c r="F104" s="46"/>
      <c r="G104" s="46"/>
      <c r="H104" s="46"/>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5">
    <mergeCell ref="B77:H77"/>
    <mergeCell ref="B39:H39"/>
    <mergeCell ref="B58:H58"/>
    <mergeCell ref="A3:H3"/>
    <mergeCell ref="B21:H21"/>
  </mergeCells>
  <pageMargins left="0.7" right="0.7" top="0.75" bottom="0.75" header="0.3" footer="0.3"/>
  <pageSetup paperSize="9" scale="16" orientation="portrait"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B1:AZ10000"/>
  <sheetViews>
    <sheetView rightToLeft="1" zoomScale="85" zoomScaleNormal="85" workbookViewId="0">
      <selection activeCell="B169" sqref="B169:J174"/>
    </sheetView>
  </sheetViews>
  <sheetFormatPr defaultColWidth="9" defaultRowHeight="12.75" x14ac:dyDescent="0.2"/>
  <cols>
    <col min="1" max="1" width="9" style="83"/>
    <col min="2" max="2" width="26.625" style="121" customWidth="1"/>
    <col min="3" max="3" width="39.75" style="83" customWidth="1"/>
    <col min="4" max="4" width="36.875" style="83" customWidth="1"/>
    <col min="5" max="5" width="42.75" style="83" customWidth="1"/>
    <col min="6" max="6" width="23.625" style="83" customWidth="1"/>
    <col min="7" max="7" width="10.125" style="83" customWidth="1"/>
    <col min="8" max="8" width="23" style="83" customWidth="1"/>
    <col min="9" max="9" width="10" style="83" customWidth="1"/>
    <col min="10" max="10" width="25.375" style="83" customWidth="1"/>
    <col min="11" max="11" width="0" style="83" hidden="1" customWidth="1"/>
    <col min="12" max="16384" width="9" style="83"/>
  </cols>
  <sheetData>
    <row r="1" spans="2:23" ht="19.5" x14ac:dyDescent="0.2">
      <c r="B1" s="167" t="s">
        <v>225</v>
      </c>
      <c r="C1" s="167"/>
      <c r="D1" s="167"/>
      <c r="E1" s="167"/>
      <c r="F1" s="167"/>
      <c r="G1" s="167"/>
      <c r="H1" s="167"/>
      <c r="I1" s="167"/>
    </row>
    <row r="2" spans="2:23" ht="19.5" x14ac:dyDescent="0.2">
      <c r="B2" s="167" t="s">
        <v>160</v>
      </c>
      <c r="C2" s="167"/>
      <c r="D2" s="167"/>
      <c r="E2" s="167"/>
      <c r="F2" s="167"/>
      <c r="G2" s="167"/>
      <c r="H2" s="167"/>
      <c r="I2" s="167"/>
    </row>
    <row r="3" spans="2:23" ht="13.5" thickBot="1" x14ac:dyDescent="0.25"/>
    <row r="4" spans="2:23" ht="13.5" thickBot="1" x14ac:dyDescent="0.25">
      <c r="B4" s="122" t="s">
        <v>23</v>
      </c>
      <c r="C4" s="173" t="s">
        <v>227</v>
      </c>
      <c r="D4" s="174"/>
      <c r="E4" s="175"/>
    </row>
    <row r="5" spans="2:23" ht="13.5" thickBot="1" x14ac:dyDescent="0.25">
      <c r="B5" s="225" t="s">
        <v>161</v>
      </c>
      <c r="C5" s="226" t="s">
        <v>162</v>
      </c>
      <c r="D5" s="227" t="s">
        <v>163</v>
      </c>
      <c r="E5" s="228" t="s">
        <v>164</v>
      </c>
      <c r="F5" s="226" t="s">
        <v>165</v>
      </c>
      <c r="G5" s="229" t="s">
        <v>166</v>
      </c>
      <c r="H5" s="227" t="s">
        <v>167</v>
      </c>
      <c r="I5" s="239" t="s">
        <v>236</v>
      </c>
      <c r="J5" s="230" t="s">
        <v>168</v>
      </c>
      <c r="M5" s="176" t="s">
        <v>169</v>
      </c>
      <c r="N5" s="177"/>
      <c r="O5" s="177"/>
      <c r="P5" s="177"/>
      <c r="Q5" s="177"/>
      <c r="R5" s="177"/>
      <c r="S5" s="177"/>
      <c r="T5" s="177"/>
      <c r="U5" s="177"/>
      <c r="V5" s="177"/>
      <c r="W5" s="178"/>
    </row>
    <row r="6" spans="2:23" ht="25.5" x14ac:dyDescent="0.2">
      <c r="B6" s="221" t="s">
        <v>170</v>
      </c>
      <c r="C6" s="123">
        <v>1.026</v>
      </c>
      <c r="D6" s="124">
        <v>1.0016</v>
      </c>
      <c r="E6" s="125">
        <v>0.98770000000000002</v>
      </c>
      <c r="F6" s="126">
        <v>0.99</v>
      </c>
      <c r="G6" s="127" t="s">
        <v>171</v>
      </c>
      <c r="H6" s="128">
        <f>F6+6%</f>
        <v>1.05</v>
      </c>
      <c r="I6" s="128">
        <f>F6-6%</f>
        <v>0.92999999999999994</v>
      </c>
      <c r="J6" s="223" t="s">
        <v>130</v>
      </c>
      <c r="K6" s="129">
        <v>0.06</v>
      </c>
      <c r="M6" s="179" t="s">
        <v>62</v>
      </c>
      <c r="N6" s="180"/>
      <c r="O6" s="180"/>
      <c r="P6" s="180"/>
      <c r="Q6" s="180"/>
      <c r="R6" s="180"/>
      <c r="S6" s="180"/>
      <c r="T6" s="180"/>
      <c r="U6" s="180"/>
      <c r="V6" s="180"/>
      <c r="W6" s="181"/>
    </row>
    <row r="7" spans="2:23" x14ac:dyDescent="0.2">
      <c r="B7" s="222" t="s">
        <v>172</v>
      </c>
      <c r="C7" s="123">
        <v>0.28370000000000001</v>
      </c>
      <c r="D7" s="124">
        <v>0.29570000000000002</v>
      </c>
      <c r="E7" s="125">
        <v>0.31690000000000002</v>
      </c>
      <c r="F7" s="126">
        <v>0.3</v>
      </c>
      <c r="G7" s="127" t="s">
        <v>173</v>
      </c>
      <c r="H7" s="128">
        <f>F7+5%</f>
        <v>0.35</v>
      </c>
      <c r="I7" s="128">
        <f>F7-5%</f>
        <v>0.25</v>
      </c>
      <c r="J7" s="224" t="s">
        <v>73</v>
      </c>
      <c r="K7" s="129">
        <v>0.05</v>
      </c>
      <c r="M7" s="182"/>
      <c r="N7" s="180"/>
      <c r="O7" s="180"/>
      <c r="P7" s="180"/>
      <c r="Q7" s="180"/>
      <c r="R7" s="180"/>
      <c r="S7" s="180"/>
      <c r="T7" s="180"/>
      <c r="U7" s="180"/>
      <c r="V7" s="180"/>
      <c r="W7" s="181"/>
    </row>
    <row r="8" spans="2:23" ht="25.5" x14ac:dyDescent="0.2">
      <c r="B8" s="221" t="s">
        <v>174</v>
      </c>
      <c r="C8" s="123">
        <v>4.5999999999999999E-2</v>
      </c>
      <c r="D8" s="124">
        <v>4.0399999999999998E-2</v>
      </c>
      <c r="E8" s="125">
        <v>4.87E-2</v>
      </c>
      <c r="F8" s="126">
        <v>0.06</v>
      </c>
      <c r="G8" s="127" t="s">
        <v>171</v>
      </c>
      <c r="H8" s="128">
        <f t="shared" ref="H8:H16" si="0">F8+6%</f>
        <v>0.12</v>
      </c>
      <c r="I8" s="128">
        <f t="shared" ref="I8:I16" si="1">F8-6%</f>
        <v>0</v>
      </c>
      <c r="J8" s="224" t="s">
        <v>74</v>
      </c>
      <c r="K8" s="129">
        <v>0.06</v>
      </c>
      <c r="M8" s="182"/>
      <c r="N8" s="180"/>
      <c r="O8" s="180"/>
      <c r="P8" s="180"/>
      <c r="Q8" s="180"/>
      <c r="R8" s="180"/>
      <c r="S8" s="180"/>
      <c r="T8" s="180"/>
      <c r="U8" s="180"/>
      <c r="V8" s="180"/>
      <c r="W8" s="181"/>
    </row>
    <row r="9" spans="2:23" ht="25.5" x14ac:dyDescent="0.2">
      <c r="B9" s="221" t="s">
        <v>67</v>
      </c>
      <c r="C9" s="123">
        <v>8.7300000000000003E-2</v>
      </c>
      <c r="D9" s="124">
        <v>6.5699999999999995E-2</v>
      </c>
      <c r="E9" s="125">
        <v>5.1299999999999998E-2</v>
      </c>
      <c r="F9" s="126">
        <v>7.0000000000000007E-2</v>
      </c>
      <c r="G9" s="127" t="s">
        <v>173</v>
      </c>
      <c r="H9" s="128">
        <f t="shared" ref="H9:H10" si="2">F9+5%</f>
        <v>0.12000000000000001</v>
      </c>
      <c r="I9" s="128">
        <f t="shared" ref="I9:I10" si="3">F9-5%</f>
        <v>2.0000000000000004E-2</v>
      </c>
      <c r="J9" s="223" t="s">
        <v>76</v>
      </c>
      <c r="K9" s="129">
        <v>0.05</v>
      </c>
      <c r="M9" s="182"/>
      <c r="N9" s="180"/>
      <c r="O9" s="180"/>
      <c r="P9" s="180"/>
      <c r="Q9" s="180"/>
      <c r="R9" s="180"/>
      <c r="S9" s="180"/>
      <c r="T9" s="180"/>
      <c r="U9" s="180"/>
      <c r="V9" s="180"/>
      <c r="W9" s="181"/>
    </row>
    <row r="10" spans="2:23" x14ac:dyDescent="0.2">
      <c r="B10" s="221" t="s">
        <v>68</v>
      </c>
      <c r="C10" s="123">
        <v>4.6999999999999993E-3</v>
      </c>
      <c r="D10" s="124">
        <v>3.5999999999999999E-3</v>
      </c>
      <c r="E10" s="125">
        <v>2.5000000000000001E-3</v>
      </c>
      <c r="F10" s="126">
        <v>0.05</v>
      </c>
      <c r="G10" s="127" t="s">
        <v>173</v>
      </c>
      <c r="H10" s="128">
        <f t="shared" si="2"/>
        <v>0.1</v>
      </c>
      <c r="I10" s="128">
        <f t="shared" si="3"/>
        <v>0</v>
      </c>
      <c r="J10" s="224" t="s">
        <v>77</v>
      </c>
      <c r="K10" s="129">
        <v>0.05</v>
      </c>
      <c r="M10" s="182"/>
      <c r="N10" s="180"/>
      <c r="O10" s="180"/>
      <c r="P10" s="180"/>
      <c r="Q10" s="180"/>
      <c r="R10" s="180"/>
      <c r="S10" s="180"/>
      <c r="T10" s="180"/>
      <c r="U10" s="180"/>
      <c r="V10" s="180"/>
      <c r="W10" s="181"/>
    </row>
    <row r="11" spans="2:23" x14ac:dyDescent="0.2">
      <c r="B11" s="222" t="s">
        <v>69</v>
      </c>
      <c r="C11" s="123">
        <v>0</v>
      </c>
      <c r="D11" s="124">
        <v>5.7000000000000002E-3</v>
      </c>
      <c r="E11" s="125">
        <v>3.0999999999999999E-3</v>
      </c>
      <c r="F11" s="126">
        <v>0.05</v>
      </c>
      <c r="G11" s="127" t="s">
        <v>173</v>
      </c>
      <c r="H11" s="128">
        <f>F11+5%</f>
        <v>0.1</v>
      </c>
      <c r="I11" s="128">
        <f>F11-5%</f>
        <v>0</v>
      </c>
      <c r="J11" s="224" t="s">
        <v>78</v>
      </c>
      <c r="K11" s="129">
        <v>0.05</v>
      </c>
      <c r="M11" s="182"/>
      <c r="N11" s="180"/>
      <c r="O11" s="180"/>
      <c r="P11" s="180"/>
      <c r="Q11" s="180"/>
      <c r="R11" s="180"/>
      <c r="S11" s="180"/>
      <c r="T11" s="180"/>
      <c r="U11" s="180"/>
      <c r="V11" s="180"/>
      <c r="W11" s="181"/>
    </row>
    <row r="12" spans="2:23" x14ac:dyDescent="0.2">
      <c r="B12" s="222" t="s">
        <v>107</v>
      </c>
      <c r="C12" s="123">
        <v>5.3400000000000003E-2</v>
      </c>
      <c r="D12" s="124">
        <v>5.0599999999999999E-2</v>
      </c>
      <c r="E12" s="125">
        <v>6.4399999999999999E-2</v>
      </c>
      <c r="F12" s="126">
        <v>0.05</v>
      </c>
      <c r="G12" s="127" t="s">
        <v>173</v>
      </c>
      <c r="H12" s="128">
        <f>F12+5%</f>
        <v>0.1</v>
      </c>
      <c r="I12" s="128">
        <f>F12-5%</f>
        <v>0</v>
      </c>
      <c r="J12" s="224" t="s">
        <v>78</v>
      </c>
      <c r="K12" s="129">
        <v>0.05</v>
      </c>
      <c r="M12" s="182"/>
      <c r="N12" s="180"/>
      <c r="O12" s="180"/>
      <c r="P12" s="180"/>
      <c r="Q12" s="180"/>
      <c r="R12" s="180"/>
      <c r="S12" s="180"/>
      <c r="T12" s="180"/>
      <c r="U12" s="180"/>
      <c r="V12" s="180"/>
      <c r="W12" s="181"/>
    </row>
    <row r="13" spans="2:23" x14ac:dyDescent="0.2">
      <c r="B13" s="222" t="s">
        <v>70</v>
      </c>
      <c r="C13" s="123">
        <v>0.1487</v>
      </c>
      <c r="D13" s="124">
        <v>0.16639999999999999</v>
      </c>
      <c r="E13" s="125">
        <v>0.16850000000000001</v>
      </c>
      <c r="F13" s="126">
        <v>0.15</v>
      </c>
      <c r="G13" s="127" t="s">
        <v>173</v>
      </c>
      <c r="H13" s="128">
        <f>F13+5%</f>
        <v>0.2</v>
      </c>
      <c r="I13" s="128">
        <f>F13-5%</f>
        <v>9.9999999999999992E-2</v>
      </c>
      <c r="J13" s="224" t="s">
        <v>78</v>
      </c>
      <c r="K13" s="129">
        <v>0.05</v>
      </c>
      <c r="M13" s="182"/>
      <c r="N13" s="180"/>
      <c r="O13" s="180"/>
      <c r="P13" s="180"/>
      <c r="Q13" s="180"/>
      <c r="R13" s="180"/>
      <c r="S13" s="180"/>
      <c r="T13" s="180"/>
      <c r="U13" s="180"/>
      <c r="V13" s="180"/>
      <c r="W13" s="181"/>
    </row>
    <row r="14" spans="2:23" x14ac:dyDescent="0.2">
      <c r="B14" s="222" t="s">
        <v>71</v>
      </c>
      <c r="C14" s="123">
        <v>1.6299999999999999E-2</v>
      </c>
      <c r="D14" s="124">
        <v>1.54E-2</v>
      </c>
      <c r="E14" s="125">
        <v>1.6899999999999998E-2</v>
      </c>
      <c r="F14" s="126">
        <v>0.05</v>
      </c>
      <c r="G14" s="127" t="s">
        <v>173</v>
      </c>
      <c r="H14" s="128">
        <f t="shared" ref="H14" si="4">F14+5%</f>
        <v>0.1</v>
      </c>
      <c r="I14" s="128">
        <f t="shared" ref="I14" si="5">F14-5%</f>
        <v>0</v>
      </c>
      <c r="J14" s="240" t="s">
        <v>236</v>
      </c>
      <c r="K14" s="129">
        <v>0.05</v>
      </c>
      <c r="M14" s="182"/>
      <c r="N14" s="180"/>
      <c r="O14" s="180"/>
      <c r="P14" s="180"/>
      <c r="Q14" s="180"/>
      <c r="R14" s="180"/>
      <c r="S14" s="180"/>
      <c r="T14" s="180"/>
      <c r="U14" s="180"/>
      <c r="V14" s="180"/>
      <c r="W14" s="181"/>
    </row>
    <row r="15" spans="2:23" x14ac:dyDescent="0.2">
      <c r="B15" s="222" t="s">
        <v>175</v>
      </c>
      <c r="C15" s="130">
        <f>SUM(C6:C14)</f>
        <v>1.6661000000000001</v>
      </c>
      <c r="D15" s="131">
        <f>SUM(D6:D14)</f>
        <v>1.6451000000000002</v>
      </c>
      <c r="E15" s="132">
        <f>SUM(E6:E14)</f>
        <v>1.66</v>
      </c>
      <c r="F15" s="133">
        <f>SUM(F6:F14)</f>
        <v>1.7700000000000002</v>
      </c>
      <c r="G15" s="241" t="s">
        <v>236</v>
      </c>
      <c r="H15" s="241" t="s">
        <v>236</v>
      </c>
      <c r="I15" s="241" t="s">
        <v>236</v>
      </c>
      <c r="J15" s="240" t="s">
        <v>236</v>
      </c>
      <c r="M15" s="182"/>
      <c r="N15" s="180"/>
      <c r="O15" s="180"/>
      <c r="P15" s="180"/>
      <c r="Q15" s="180"/>
      <c r="R15" s="180"/>
      <c r="S15" s="180"/>
      <c r="T15" s="180"/>
      <c r="U15" s="180"/>
      <c r="V15" s="180"/>
      <c r="W15" s="181"/>
    </row>
    <row r="16" spans="2:23" ht="13.5" thickBot="1" x14ac:dyDescent="0.25">
      <c r="B16" s="231" t="s">
        <v>176</v>
      </c>
      <c r="C16" s="232">
        <v>0.34429999999999999</v>
      </c>
      <c r="D16" s="233">
        <v>0.28389999999999999</v>
      </c>
      <c r="E16" s="234">
        <v>0.28289999999999998</v>
      </c>
      <c r="F16" s="235">
        <v>0.3</v>
      </c>
      <c r="G16" s="236" t="s">
        <v>171</v>
      </c>
      <c r="H16" s="237">
        <f t="shared" si="0"/>
        <v>0.36</v>
      </c>
      <c r="I16" s="237">
        <f t="shared" si="1"/>
        <v>0.24</v>
      </c>
      <c r="J16" s="238" t="s">
        <v>79</v>
      </c>
      <c r="K16" s="129">
        <v>0.06</v>
      </c>
      <c r="M16" s="183"/>
      <c r="N16" s="184"/>
      <c r="O16" s="184"/>
      <c r="P16" s="184"/>
      <c r="Q16" s="184"/>
      <c r="R16" s="184"/>
      <c r="S16" s="184"/>
      <c r="T16" s="184"/>
      <c r="U16" s="184"/>
      <c r="V16" s="184"/>
      <c r="W16" s="185"/>
    </row>
    <row r="17" spans="2:23" hidden="1" x14ac:dyDescent="0.2">
      <c r="B17" s="134" t="s">
        <v>112</v>
      </c>
      <c r="C17" s="135"/>
      <c r="D17" s="135"/>
      <c r="E17" s="135"/>
      <c r="F17" s="135"/>
      <c r="G17" s="136"/>
      <c r="H17" s="137"/>
      <c r="I17" s="137"/>
      <c r="J17" s="138"/>
    </row>
    <row r="18" spans="2:23" ht="28.5" x14ac:dyDescent="0.2">
      <c r="B18" s="55" t="s">
        <v>228</v>
      </c>
      <c r="C18" s="149">
        <v>2E-3</v>
      </c>
      <c r="D18" s="149">
        <v>2E-3</v>
      </c>
      <c r="E18" s="149">
        <v>1.5E-3</v>
      </c>
    </row>
    <row r="19" spans="2:23" ht="13.5" thickBot="1" x14ac:dyDescent="0.25"/>
    <row r="20" spans="2:23" ht="13.5" thickBot="1" x14ac:dyDescent="0.25">
      <c r="B20" s="122" t="s">
        <v>63</v>
      </c>
      <c r="C20" s="173" t="s">
        <v>227</v>
      </c>
      <c r="D20" s="174"/>
      <c r="E20" s="175"/>
    </row>
    <row r="21" spans="2:23" ht="13.5" thickBot="1" x14ac:dyDescent="0.25">
      <c r="B21" s="225" t="s">
        <v>161</v>
      </c>
      <c r="C21" s="226" t="s">
        <v>177</v>
      </c>
      <c r="D21" s="227" t="s">
        <v>178</v>
      </c>
      <c r="E21" s="228" t="s">
        <v>179</v>
      </c>
      <c r="F21" s="226" t="s">
        <v>165</v>
      </c>
      <c r="G21" s="229" t="s">
        <v>166</v>
      </c>
      <c r="H21" s="227" t="s">
        <v>167</v>
      </c>
      <c r="I21" s="239" t="s">
        <v>236</v>
      </c>
      <c r="J21" s="230" t="s">
        <v>168</v>
      </c>
      <c r="M21" s="176" t="s">
        <v>169</v>
      </c>
      <c r="N21" s="177"/>
      <c r="O21" s="177"/>
      <c r="P21" s="177"/>
      <c r="Q21" s="177"/>
      <c r="R21" s="177"/>
      <c r="S21" s="177"/>
      <c r="T21" s="177"/>
      <c r="U21" s="177"/>
      <c r="V21" s="177"/>
      <c r="W21" s="178"/>
    </row>
    <row r="22" spans="2:23" ht="25.5" x14ac:dyDescent="0.2">
      <c r="B22" s="221" t="s">
        <v>170</v>
      </c>
      <c r="C22" s="123">
        <v>0.24129999999999999</v>
      </c>
      <c r="D22" s="124">
        <v>0.23949999999999999</v>
      </c>
      <c r="E22" s="125">
        <v>0.24</v>
      </c>
      <c r="F22" s="126">
        <v>0.19</v>
      </c>
      <c r="G22" s="127" t="s">
        <v>171</v>
      </c>
      <c r="H22" s="128">
        <f>F22+6%</f>
        <v>0.25</v>
      </c>
      <c r="I22" s="128">
        <f>F22-6%</f>
        <v>0.13</v>
      </c>
      <c r="J22" s="223" t="s">
        <v>130</v>
      </c>
      <c r="K22" s="129">
        <v>0.06</v>
      </c>
      <c r="M22" s="179" t="s">
        <v>64</v>
      </c>
      <c r="N22" s="180"/>
      <c r="O22" s="180"/>
      <c r="P22" s="180"/>
      <c r="Q22" s="180"/>
      <c r="R22" s="180"/>
      <c r="S22" s="180"/>
      <c r="T22" s="180"/>
      <c r="U22" s="180"/>
      <c r="V22" s="180"/>
      <c r="W22" s="181"/>
    </row>
    <row r="23" spans="2:23" x14ac:dyDescent="0.2">
      <c r="B23" s="222" t="s">
        <v>172</v>
      </c>
      <c r="C23" s="123">
        <v>0.22189999999999999</v>
      </c>
      <c r="D23" s="124">
        <v>0.2702</v>
      </c>
      <c r="E23" s="125">
        <v>0.25519999999999998</v>
      </c>
      <c r="F23" s="126">
        <v>0.25</v>
      </c>
      <c r="G23" s="127" t="s">
        <v>173</v>
      </c>
      <c r="H23" s="128">
        <f>F23+5%</f>
        <v>0.3</v>
      </c>
      <c r="I23" s="128">
        <f>F23-5%</f>
        <v>0.2</v>
      </c>
      <c r="J23" s="224" t="s">
        <v>73</v>
      </c>
      <c r="K23" s="129">
        <v>0.05</v>
      </c>
      <c r="M23" s="182"/>
      <c r="N23" s="180"/>
      <c r="O23" s="180"/>
      <c r="P23" s="180"/>
      <c r="Q23" s="180"/>
      <c r="R23" s="180"/>
      <c r="S23" s="180"/>
      <c r="T23" s="180"/>
      <c r="U23" s="180"/>
      <c r="V23" s="180"/>
      <c r="W23" s="181"/>
    </row>
    <row r="24" spans="2:23" ht="25.5" x14ac:dyDescent="0.2">
      <c r="B24" s="221" t="s">
        <v>174</v>
      </c>
      <c r="C24" s="123">
        <v>0.39340000000000003</v>
      </c>
      <c r="D24" s="124">
        <v>0.37230000000000002</v>
      </c>
      <c r="E24" s="125">
        <v>0.41070000000000001</v>
      </c>
      <c r="F24" s="126">
        <v>0.39</v>
      </c>
      <c r="G24" s="127" t="s">
        <v>171</v>
      </c>
      <c r="H24" s="128">
        <f t="shared" ref="H24" si="6">F24+6%</f>
        <v>0.45</v>
      </c>
      <c r="I24" s="128">
        <f t="shared" ref="I24" si="7">F24-6%</f>
        <v>0.33</v>
      </c>
      <c r="J24" s="224" t="s">
        <v>74</v>
      </c>
      <c r="K24" s="129">
        <v>0.06</v>
      </c>
      <c r="M24" s="182"/>
      <c r="N24" s="180"/>
      <c r="O24" s="180"/>
      <c r="P24" s="180"/>
      <c r="Q24" s="180"/>
      <c r="R24" s="180"/>
      <c r="S24" s="180"/>
      <c r="T24" s="180"/>
      <c r="U24" s="180"/>
      <c r="V24" s="180"/>
      <c r="W24" s="181"/>
    </row>
    <row r="25" spans="2:23" ht="25.5" x14ac:dyDescent="0.2">
      <c r="B25" s="221" t="s">
        <v>67</v>
      </c>
      <c r="C25" s="123">
        <v>6.7299999999999999E-2</v>
      </c>
      <c r="D25" s="124">
        <v>4.9200000000000001E-2</v>
      </c>
      <c r="E25" s="125">
        <v>4.8399999999999999E-2</v>
      </c>
      <c r="F25" s="126">
        <v>0.05</v>
      </c>
      <c r="G25" s="127" t="s">
        <v>173</v>
      </c>
      <c r="H25" s="128">
        <f t="shared" ref="H25:H26" si="8">F25+5%</f>
        <v>0.1</v>
      </c>
      <c r="I25" s="128">
        <f t="shared" ref="I25:I26" si="9">F25-5%</f>
        <v>0</v>
      </c>
      <c r="J25" s="223" t="s">
        <v>76</v>
      </c>
      <c r="K25" s="129">
        <v>0.05</v>
      </c>
      <c r="M25" s="182"/>
      <c r="N25" s="180"/>
      <c r="O25" s="180"/>
      <c r="P25" s="180"/>
      <c r="Q25" s="180"/>
      <c r="R25" s="180"/>
      <c r="S25" s="180"/>
      <c r="T25" s="180"/>
      <c r="U25" s="180"/>
      <c r="V25" s="180"/>
      <c r="W25" s="181"/>
    </row>
    <row r="26" spans="2:23" x14ac:dyDescent="0.2">
      <c r="B26" s="221" t="s">
        <v>68</v>
      </c>
      <c r="C26" s="123">
        <v>4.3200000000000002E-2</v>
      </c>
      <c r="D26" s="124">
        <v>0.03</v>
      </c>
      <c r="E26" s="125">
        <v>3.8300000000000001E-2</v>
      </c>
      <c r="F26" s="126">
        <v>0.05</v>
      </c>
      <c r="G26" s="127" t="s">
        <v>173</v>
      </c>
      <c r="H26" s="128">
        <f t="shared" si="8"/>
        <v>0.1</v>
      </c>
      <c r="I26" s="128">
        <f t="shared" si="9"/>
        <v>0</v>
      </c>
      <c r="J26" s="224" t="s">
        <v>77</v>
      </c>
      <c r="K26" s="129">
        <v>0.05</v>
      </c>
      <c r="M26" s="182"/>
      <c r="N26" s="180"/>
      <c r="O26" s="180"/>
      <c r="P26" s="180"/>
      <c r="Q26" s="180"/>
      <c r="R26" s="180"/>
      <c r="S26" s="180"/>
      <c r="T26" s="180"/>
      <c r="U26" s="180"/>
      <c r="V26" s="180"/>
      <c r="W26" s="181"/>
    </row>
    <row r="27" spans="2:23" x14ac:dyDescent="0.2">
      <c r="B27" s="222" t="s">
        <v>69</v>
      </c>
      <c r="C27" s="123">
        <v>0</v>
      </c>
      <c r="D27" s="124">
        <v>0</v>
      </c>
      <c r="E27" s="125">
        <v>0</v>
      </c>
      <c r="F27" s="126">
        <v>0.05</v>
      </c>
      <c r="G27" s="127" t="s">
        <v>173</v>
      </c>
      <c r="H27" s="128">
        <f>F27+5%</f>
        <v>0.1</v>
      </c>
      <c r="I27" s="128">
        <f>F27-5%</f>
        <v>0</v>
      </c>
      <c r="J27" s="224" t="s">
        <v>78</v>
      </c>
      <c r="K27" s="129">
        <v>0.05</v>
      </c>
      <c r="M27" s="182"/>
      <c r="N27" s="180"/>
      <c r="O27" s="180"/>
      <c r="P27" s="180"/>
      <c r="Q27" s="180"/>
      <c r="R27" s="180"/>
      <c r="S27" s="180"/>
      <c r="T27" s="180"/>
      <c r="U27" s="180"/>
      <c r="V27" s="180"/>
      <c r="W27" s="181"/>
    </row>
    <row r="28" spans="2:23" x14ac:dyDescent="0.2">
      <c r="B28" s="222" t="s">
        <v>107</v>
      </c>
      <c r="C28" s="123">
        <v>1.9800000000000002E-2</v>
      </c>
      <c r="D28" s="124">
        <v>1.46E-2</v>
      </c>
      <c r="E28" s="125">
        <v>3.2599999999999997E-2</v>
      </c>
      <c r="F28" s="126">
        <v>0.05</v>
      </c>
      <c r="G28" s="127" t="s">
        <v>173</v>
      </c>
      <c r="H28" s="128">
        <f>F28+5%</f>
        <v>0.1</v>
      </c>
      <c r="I28" s="128">
        <f>F28-5%</f>
        <v>0</v>
      </c>
      <c r="J28" s="224" t="s">
        <v>78</v>
      </c>
      <c r="K28" s="129">
        <v>0.05</v>
      </c>
      <c r="M28" s="182"/>
      <c r="N28" s="180"/>
      <c r="O28" s="180"/>
      <c r="P28" s="180"/>
      <c r="Q28" s="180"/>
      <c r="R28" s="180"/>
      <c r="S28" s="180"/>
      <c r="T28" s="180"/>
      <c r="U28" s="180"/>
      <c r="V28" s="180"/>
      <c r="W28" s="181"/>
    </row>
    <row r="29" spans="2:23" x14ac:dyDescent="0.2">
      <c r="B29" s="222" t="s">
        <v>70</v>
      </c>
      <c r="C29" s="123">
        <v>0.1573</v>
      </c>
      <c r="D29" s="124">
        <v>0.1862</v>
      </c>
      <c r="E29" s="125">
        <v>0.14549999999999999</v>
      </c>
      <c r="F29" s="126">
        <v>0.15</v>
      </c>
      <c r="G29" s="127" t="s">
        <v>173</v>
      </c>
      <c r="H29" s="128">
        <f>F29+5%</f>
        <v>0.2</v>
      </c>
      <c r="I29" s="128">
        <f>F29-5%</f>
        <v>9.9999999999999992E-2</v>
      </c>
      <c r="J29" s="224" t="s">
        <v>78</v>
      </c>
      <c r="K29" s="129">
        <v>0.05</v>
      </c>
      <c r="M29" s="182"/>
      <c r="N29" s="180"/>
      <c r="O29" s="180"/>
      <c r="P29" s="180"/>
      <c r="Q29" s="180"/>
      <c r="R29" s="180"/>
      <c r="S29" s="180"/>
      <c r="T29" s="180"/>
      <c r="U29" s="180"/>
      <c r="V29" s="180"/>
      <c r="W29" s="181"/>
    </row>
    <row r="30" spans="2:23" x14ac:dyDescent="0.2">
      <c r="B30" s="222" t="s">
        <v>71</v>
      </c>
      <c r="C30" s="123">
        <v>4.2700000000000002E-2</v>
      </c>
      <c r="D30" s="124">
        <v>2.8299999999999999E-2</v>
      </c>
      <c r="E30" s="125">
        <v>3.1800000000000002E-2</v>
      </c>
      <c r="F30" s="126">
        <v>0.05</v>
      </c>
      <c r="G30" s="127" t="s">
        <v>173</v>
      </c>
      <c r="H30" s="128">
        <f t="shared" ref="H30" si="10">F30+5%</f>
        <v>0.1</v>
      </c>
      <c r="I30" s="128">
        <f t="shared" ref="I30" si="11">F30-5%</f>
        <v>0</v>
      </c>
      <c r="J30" s="240" t="s">
        <v>236</v>
      </c>
      <c r="K30" s="129">
        <v>0.05</v>
      </c>
      <c r="M30" s="182"/>
      <c r="N30" s="180"/>
      <c r="O30" s="180"/>
      <c r="P30" s="180"/>
      <c r="Q30" s="180"/>
      <c r="R30" s="180"/>
      <c r="S30" s="180"/>
      <c r="T30" s="180"/>
      <c r="U30" s="180"/>
      <c r="V30" s="180"/>
      <c r="W30" s="181"/>
    </row>
    <row r="31" spans="2:23" x14ac:dyDescent="0.2">
      <c r="B31" s="222" t="s">
        <v>175</v>
      </c>
      <c r="C31" s="130">
        <f t="shared" ref="C31:E31" si="12">SUM(C22:C30)</f>
        <v>1.1869000000000001</v>
      </c>
      <c r="D31" s="131">
        <f t="shared" si="12"/>
        <v>1.1903000000000001</v>
      </c>
      <c r="E31" s="132">
        <f t="shared" si="12"/>
        <v>1.2024999999999999</v>
      </c>
      <c r="F31" s="133">
        <f>SUM(F22:F30)</f>
        <v>1.2300000000000002</v>
      </c>
      <c r="G31" s="241" t="s">
        <v>236</v>
      </c>
      <c r="H31" s="241" t="s">
        <v>236</v>
      </c>
      <c r="I31" s="241" t="s">
        <v>236</v>
      </c>
      <c r="J31" s="240" t="s">
        <v>236</v>
      </c>
      <c r="M31" s="182"/>
      <c r="N31" s="180"/>
      <c r="O31" s="180"/>
      <c r="P31" s="180"/>
      <c r="Q31" s="180"/>
      <c r="R31" s="180"/>
      <c r="S31" s="180"/>
      <c r="T31" s="180"/>
      <c r="U31" s="180"/>
      <c r="V31" s="180"/>
      <c r="W31" s="181"/>
    </row>
    <row r="32" spans="2:23" ht="13.5" thickBot="1" x14ac:dyDescent="0.25">
      <c r="B32" s="231" t="s">
        <v>176</v>
      </c>
      <c r="C32" s="232">
        <v>0.24510000000000001</v>
      </c>
      <c r="D32" s="233">
        <v>0.2303</v>
      </c>
      <c r="E32" s="234">
        <v>0.2409</v>
      </c>
      <c r="F32" s="235">
        <v>0.25</v>
      </c>
      <c r="G32" s="236" t="s">
        <v>171</v>
      </c>
      <c r="H32" s="237">
        <f t="shared" ref="H32" si="13">F32+6%</f>
        <v>0.31</v>
      </c>
      <c r="I32" s="237">
        <f t="shared" ref="I32" si="14">F32-6%</f>
        <v>0.19</v>
      </c>
      <c r="J32" s="238" t="s">
        <v>79</v>
      </c>
      <c r="K32" s="129">
        <v>0.06</v>
      </c>
      <c r="M32" s="183"/>
      <c r="N32" s="184"/>
      <c r="O32" s="184"/>
      <c r="P32" s="184"/>
      <c r="Q32" s="184"/>
      <c r="R32" s="184"/>
      <c r="S32" s="184"/>
      <c r="T32" s="184"/>
      <c r="U32" s="184"/>
      <c r="V32" s="184"/>
      <c r="W32" s="185"/>
    </row>
    <row r="33" spans="2:23" hidden="1" x14ac:dyDescent="0.2">
      <c r="B33" s="139" t="s">
        <v>112</v>
      </c>
      <c r="C33" s="124"/>
      <c r="D33" s="124"/>
      <c r="E33" s="124"/>
      <c r="F33" s="124"/>
      <c r="G33" s="140"/>
      <c r="H33" s="141"/>
      <c r="I33" s="141"/>
      <c r="J33" s="142"/>
    </row>
    <row r="34" spans="2:23" ht="28.5" x14ac:dyDescent="0.2">
      <c r="B34" s="55" t="s">
        <v>228</v>
      </c>
      <c r="C34" s="149">
        <v>2.3999999999999998E-3</v>
      </c>
      <c r="D34" s="149">
        <v>2.3999999999999998E-3</v>
      </c>
      <c r="E34" s="149">
        <v>2E-3</v>
      </c>
    </row>
    <row r="35" spans="2:23" ht="13.5" thickBot="1" x14ac:dyDescent="0.25"/>
    <row r="36" spans="2:23" ht="13.5" thickBot="1" x14ac:dyDescent="0.25">
      <c r="B36" s="122" t="s">
        <v>97</v>
      </c>
      <c r="C36" s="173" t="s">
        <v>227</v>
      </c>
      <c r="D36" s="174"/>
      <c r="E36" s="175"/>
    </row>
    <row r="37" spans="2:23" ht="13.5" thickBot="1" x14ac:dyDescent="0.25">
      <c r="B37" s="225" t="s">
        <v>161</v>
      </c>
      <c r="C37" s="226" t="s">
        <v>180</v>
      </c>
      <c r="D37" s="239" t="s">
        <v>236</v>
      </c>
      <c r="E37" s="243" t="s">
        <v>237</v>
      </c>
      <c r="F37" s="226" t="s">
        <v>165</v>
      </c>
      <c r="G37" s="229" t="s">
        <v>166</v>
      </c>
      <c r="H37" s="227" t="s">
        <v>167</v>
      </c>
      <c r="I37" s="239" t="s">
        <v>238</v>
      </c>
      <c r="J37" s="230" t="s">
        <v>168</v>
      </c>
      <c r="M37" s="176" t="s">
        <v>169</v>
      </c>
      <c r="N37" s="177"/>
      <c r="O37" s="177"/>
      <c r="P37" s="177"/>
      <c r="Q37" s="177"/>
      <c r="R37" s="177"/>
      <c r="S37" s="177"/>
      <c r="T37" s="177"/>
      <c r="U37" s="177"/>
      <c r="V37" s="177"/>
      <c r="W37" s="178"/>
    </row>
    <row r="38" spans="2:23" ht="25.5" x14ac:dyDescent="0.2">
      <c r="B38" s="221" t="s">
        <v>170</v>
      </c>
      <c r="C38" s="123">
        <v>0.33119999999999999</v>
      </c>
      <c r="D38" s="244" t="s">
        <v>236</v>
      </c>
      <c r="E38" s="245" t="s">
        <v>236</v>
      </c>
      <c r="F38" s="126">
        <v>0.33</v>
      </c>
      <c r="G38" s="127" t="s">
        <v>171</v>
      </c>
      <c r="H38" s="128">
        <f>F38+6%</f>
        <v>0.39</v>
      </c>
      <c r="I38" s="128">
        <f>F38-6%</f>
        <v>0.27</v>
      </c>
      <c r="J38" s="223" t="s">
        <v>181</v>
      </c>
      <c r="K38" s="129">
        <v>0.06</v>
      </c>
      <c r="M38" s="186" t="s">
        <v>182</v>
      </c>
      <c r="N38" s="187"/>
      <c r="O38" s="187"/>
      <c r="P38" s="187"/>
      <c r="Q38" s="187"/>
      <c r="R38" s="187"/>
      <c r="S38" s="187"/>
      <c r="T38" s="187"/>
      <c r="U38" s="187"/>
      <c r="V38" s="187"/>
      <c r="W38" s="188"/>
    </row>
    <row r="39" spans="2:23" ht="25.5" x14ac:dyDescent="0.2">
      <c r="B39" s="222" t="s">
        <v>172</v>
      </c>
      <c r="C39" s="123">
        <v>0.3821</v>
      </c>
      <c r="D39" s="244" t="s">
        <v>236</v>
      </c>
      <c r="E39" s="245" t="s">
        <v>236</v>
      </c>
      <c r="F39" s="126">
        <v>0.38</v>
      </c>
      <c r="G39" s="127" t="s">
        <v>173</v>
      </c>
      <c r="H39" s="128">
        <f>F39+5%</f>
        <v>0.43</v>
      </c>
      <c r="I39" s="128">
        <f>F39-5%</f>
        <v>0.33</v>
      </c>
      <c r="J39" s="242" t="s">
        <v>183</v>
      </c>
      <c r="K39" s="129">
        <v>0.05</v>
      </c>
      <c r="M39" s="182"/>
      <c r="N39" s="180"/>
      <c r="O39" s="180"/>
      <c r="P39" s="180"/>
      <c r="Q39" s="180"/>
      <c r="R39" s="180"/>
      <c r="S39" s="180"/>
      <c r="T39" s="180"/>
      <c r="U39" s="180"/>
      <c r="V39" s="180"/>
      <c r="W39" s="181"/>
    </row>
    <row r="40" spans="2:23" ht="38.25" x14ac:dyDescent="0.2">
      <c r="B40" s="221" t="s">
        <v>174</v>
      </c>
      <c r="C40" s="123">
        <v>0.33200000000000002</v>
      </c>
      <c r="D40" s="244" t="s">
        <v>236</v>
      </c>
      <c r="E40" s="245" t="s">
        <v>236</v>
      </c>
      <c r="F40" s="126">
        <v>0.33</v>
      </c>
      <c r="G40" s="127" t="s">
        <v>171</v>
      </c>
      <c r="H40" s="128">
        <f t="shared" ref="H40" si="15">F40+6%</f>
        <v>0.39</v>
      </c>
      <c r="I40" s="128">
        <f t="shared" ref="I40" si="16">F40-6%</f>
        <v>0.27</v>
      </c>
      <c r="J40" s="223" t="s">
        <v>184</v>
      </c>
      <c r="K40" s="129">
        <v>0.06</v>
      </c>
      <c r="M40" s="182"/>
      <c r="N40" s="180"/>
      <c r="O40" s="180"/>
      <c r="P40" s="180"/>
      <c r="Q40" s="180"/>
      <c r="R40" s="180"/>
      <c r="S40" s="180"/>
      <c r="T40" s="180"/>
      <c r="U40" s="180"/>
      <c r="V40" s="180"/>
      <c r="W40" s="181"/>
    </row>
    <row r="41" spans="2:23" x14ac:dyDescent="0.2">
      <c r="B41" s="222" t="s">
        <v>70</v>
      </c>
      <c r="C41" s="123">
        <v>0.1361</v>
      </c>
      <c r="D41" s="244" t="s">
        <v>236</v>
      </c>
      <c r="E41" s="245" t="s">
        <v>236</v>
      </c>
      <c r="F41" s="126">
        <v>0.15</v>
      </c>
      <c r="G41" s="127" t="s">
        <v>173</v>
      </c>
      <c r="H41" s="128">
        <f>IF(F41+5%&gt;20%,20%,F41+5%)</f>
        <v>0.2</v>
      </c>
      <c r="I41" s="128">
        <f>IF(F41+5%&gt;20%,15%,F41-5%)</f>
        <v>9.9999999999999992E-2</v>
      </c>
      <c r="J41" s="224" t="s">
        <v>78</v>
      </c>
      <c r="K41" s="129">
        <v>0.05</v>
      </c>
      <c r="M41" s="182"/>
      <c r="N41" s="180"/>
      <c r="O41" s="180"/>
      <c r="P41" s="180"/>
      <c r="Q41" s="180"/>
      <c r="R41" s="180"/>
      <c r="S41" s="180"/>
      <c r="T41" s="180"/>
      <c r="U41" s="180"/>
      <c r="V41" s="180"/>
      <c r="W41" s="181"/>
    </row>
    <row r="42" spans="2:23" x14ac:dyDescent="0.2">
      <c r="B42" s="222" t="s">
        <v>175</v>
      </c>
      <c r="C42" s="130">
        <f>SUM(C38:C41)</f>
        <v>1.1814</v>
      </c>
      <c r="D42" s="246" t="s">
        <v>236</v>
      </c>
      <c r="E42" s="247" t="s">
        <v>236</v>
      </c>
      <c r="F42" s="133">
        <f>SUM(F38:F41)</f>
        <v>1.19</v>
      </c>
      <c r="G42" s="241" t="s">
        <v>236</v>
      </c>
      <c r="H42" s="241" t="s">
        <v>236</v>
      </c>
      <c r="I42" s="241" t="s">
        <v>236</v>
      </c>
      <c r="J42" s="240" t="s">
        <v>236</v>
      </c>
      <c r="M42" s="182"/>
      <c r="N42" s="180"/>
      <c r="O42" s="180"/>
      <c r="P42" s="180"/>
      <c r="Q42" s="180"/>
      <c r="R42" s="180"/>
      <c r="S42" s="180"/>
      <c r="T42" s="180"/>
      <c r="U42" s="180"/>
      <c r="V42" s="180"/>
      <c r="W42" s="181"/>
    </row>
    <row r="43" spans="2:23" ht="13.5" thickBot="1" x14ac:dyDescent="0.25">
      <c r="B43" s="231" t="s">
        <v>176</v>
      </c>
      <c r="C43" s="232">
        <v>0.87780000000000002</v>
      </c>
      <c r="D43" s="248" t="s">
        <v>236</v>
      </c>
      <c r="E43" s="249" t="s">
        <v>236</v>
      </c>
      <c r="F43" s="235">
        <v>0.88</v>
      </c>
      <c r="G43" s="236" t="s">
        <v>171</v>
      </c>
      <c r="H43" s="237">
        <f t="shared" ref="H43" si="17">F43+6%</f>
        <v>0.94</v>
      </c>
      <c r="I43" s="237">
        <f t="shared" ref="I43" si="18">F43-6%</f>
        <v>0.82000000000000006</v>
      </c>
      <c r="J43" s="238" t="s">
        <v>79</v>
      </c>
      <c r="K43" s="129">
        <v>0.06</v>
      </c>
      <c r="M43" s="183"/>
      <c r="N43" s="184"/>
      <c r="O43" s="184"/>
      <c r="P43" s="184"/>
      <c r="Q43" s="184"/>
      <c r="R43" s="184"/>
      <c r="S43" s="184"/>
      <c r="T43" s="184"/>
      <c r="U43" s="184"/>
      <c r="V43" s="184"/>
      <c r="W43" s="185"/>
    </row>
    <row r="44" spans="2:23" hidden="1" x14ac:dyDescent="0.2">
      <c r="B44" s="134" t="s">
        <v>112</v>
      </c>
      <c r="C44" s="135"/>
      <c r="D44" s="135"/>
      <c r="E44" s="135"/>
      <c r="F44" s="135"/>
      <c r="G44" s="136"/>
      <c r="H44" s="137"/>
      <c r="I44" s="137"/>
      <c r="J44" s="138"/>
      <c r="O44" s="143"/>
      <c r="P44" s="143"/>
      <c r="Q44" s="143"/>
      <c r="R44" s="143"/>
      <c r="S44" s="143"/>
      <c r="T44" s="143"/>
      <c r="U44" s="143"/>
      <c r="V44" s="143"/>
      <c r="W44" s="144"/>
    </row>
    <row r="45" spans="2:23" ht="29.25" thickBot="1" x14ac:dyDescent="0.25">
      <c r="B45" s="55" t="s">
        <v>228</v>
      </c>
      <c r="C45" s="149">
        <v>2E-3</v>
      </c>
    </row>
    <row r="46" spans="2:23" ht="13.5" thickBot="1" x14ac:dyDescent="0.25">
      <c r="B46" s="122" t="s">
        <v>119</v>
      </c>
      <c r="C46" s="173" t="s">
        <v>227</v>
      </c>
      <c r="D46" s="174"/>
      <c r="E46" s="175"/>
    </row>
    <row r="47" spans="2:23" ht="13.5" thickBot="1" x14ac:dyDescent="0.25">
      <c r="B47" s="225" t="s">
        <v>161</v>
      </c>
      <c r="C47" s="226" t="s">
        <v>185</v>
      </c>
      <c r="D47" s="227" t="s">
        <v>186</v>
      </c>
      <c r="E47" s="228" t="s">
        <v>187</v>
      </c>
      <c r="F47" s="226" t="s">
        <v>165</v>
      </c>
      <c r="G47" s="229" t="s">
        <v>166</v>
      </c>
      <c r="H47" s="227" t="s">
        <v>167</v>
      </c>
      <c r="I47" s="239" t="s">
        <v>236</v>
      </c>
      <c r="J47" s="230" t="s">
        <v>168</v>
      </c>
      <c r="M47" s="176" t="s">
        <v>169</v>
      </c>
      <c r="N47" s="177"/>
      <c r="O47" s="177"/>
      <c r="P47" s="177"/>
      <c r="Q47" s="177"/>
      <c r="R47" s="177"/>
      <c r="S47" s="177"/>
      <c r="T47" s="177"/>
      <c r="U47" s="177"/>
      <c r="V47" s="177"/>
      <c r="W47" s="178"/>
    </row>
    <row r="48" spans="2:23" ht="25.5" x14ac:dyDescent="0.2">
      <c r="B48" s="221" t="s">
        <v>170</v>
      </c>
      <c r="C48" s="123">
        <v>1.1299999999999999E-2</v>
      </c>
      <c r="D48" s="124">
        <v>1.2E-2</v>
      </c>
      <c r="E48" s="125">
        <v>1.09E-2</v>
      </c>
      <c r="F48" s="126">
        <v>0.06</v>
      </c>
      <c r="G48" s="127" t="s">
        <v>171</v>
      </c>
      <c r="H48" s="128">
        <f>F48+6%</f>
        <v>0.12</v>
      </c>
      <c r="I48" s="128">
        <f>F48-6%</f>
        <v>0</v>
      </c>
      <c r="J48" s="223" t="s">
        <v>130</v>
      </c>
      <c r="K48" s="129">
        <v>0.06</v>
      </c>
      <c r="M48" s="179" t="s">
        <v>120</v>
      </c>
      <c r="N48" s="189"/>
      <c r="O48" s="189"/>
      <c r="P48" s="189"/>
      <c r="Q48" s="189"/>
      <c r="R48" s="189"/>
      <c r="S48" s="189"/>
      <c r="T48" s="189"/>
      <c r="U48" s="189"/>
      <c r="V48" s="189"/>
      <c r="W48" s="190"/>
    </row>
    <row r="49" spans="2:23" x14ac:dyDescent="0.2">
      <c r="B49" s="222" t="s">
        <v>172</v>
      </c>
      <c r="C49" s="123">
        <v>0.1847</v>
      </c>
      <c r="D49" s="124">
        <v>0.1741</v>
      </c>
      <c r="E49" s="125">
        <v>0.1721</v>
      </c>
      <c r="F49" s="126">
        <v>0.18</v>
      </c>
      <c r="G49" s="127" t="s">
        <v>173</v>
      </c>
      <c r="H49" s="128">
        <f>F49+5%</f>
        <v>0.22999999999999998</v>
      </c>
      <c r="I49" s="128">
        <f>F49-5%</f>
        <v>0.13</v>
      </c>
      <c r="J49" s="224" t="s">
        <v>73</v>
      </c>
      <c r="K49" s="129">
        <v>0.05</v>
      </c>
      <c r="M49" s="179"/>
      <c r="N49" s="189"/>
      <c r="O49" s="189"/>
      <c r="P49" s="189"/>
      <c r="Q49" s="189"/>
      <c r="R49" s="189"/>
      <c r="S49" s="189"/>
      <c r="T49" s="189"/>
      <c r="U49" s="189"/>
      <c r="V49" s="189"/>
      <c r="W49" s="190"/>
    </row>
    <row r="50" spans="2:23" ht="25.5" x14ac:dyDescent="0.2">
      <c r="B50" s="221" t="s">
        <v>174</v>
      </c>
      <c r="C50" s="123">
        <v>0.70609999999999995</v>
      </c>
      <c r="D50" s="124">
        <v>0.72019999999999995</v>
      </c>
      <c r="E50" s="125">
        <v>0.7167</v>
      </c>
      <c r="F50" s="126">
        <v>0.7</v>
      </c>
      <c r="G50" s="127" t="s">
        <v>171</v>
      </c>
      <c r="H50" s="128">
        <f t="shared" ref="H50" si="19">F50+6%</f>
        <v>0.76</v>
      </c>
      <c r="I50" s="128">
        <f t="shared" ref="I50" si="20">F50-6%</f>
        <v>0.6399999999999999</v>
      </c>
      <c r="J50" s="224" t="s">
        <v>74</v>
      </c>
      <c r="K50" s="129">
        <v>0.06</v>
      </c>
      <c r="M50" s="179"/>
      <c r="N50" s="189"/>
      <c r="O50" s="189"/>
      <c r="P50" s="189"/>
      <c r="Q50" s="189"/>
      <c r="R50" s="189"/>
      <c r="S50" s="189"/>
      <c r="T50" s="189"/>
      <c r="U50" s="189"/>
      <c r="V50" s="189"/>
      <c r="W50" s="190"/>
    </row>
    <row r="51" spans="2:23" ht="25.5" x14ac:dyDescent="0.2">
      <c r="B51" s="221" t="s">
        <v>67</v>
      </c>
      <c r="C51" s="123">
        <v>1.5299999999999999E-2</v>
      </c>
      <c r="D51" s="124">
        <v>1.5599999999999999E-2</v>
      </c>
      <c r="E51" s="125">
        <v>1.4800000000000001E-2</v>
      </c>
      <c r="F51" s="126">
        <v>0.05</v>
      </c>
      <c r="G51" s="127" t="s">
        <v>173</v>
      </c>
      <c r="H51" s="128">
        <f t="shared" ref="H51:H52" si="21">F51+5%</f>
        <v>0.1</v>
      </c>
      <c r="I51" s="128">
        <f t="shared" ref="I51:I52" si="22">F51-5%</f>
        <v>0</v>
      </c>
      <c r="J51" s="223" t="s">
        <v>76</v>
      </c>
      <c r="K51" s="129">
        <v>0.05</v>
      </c>
      <c r="M51" s="179"/>
      <c r="N51" s="189"/>
      <c r="O51" s="189"/>
      <c r="P51" s="189"/>
      <c r="Q51" s="189"/>
      <c r="R51" s="189"/>
      <c r="S51" s="189"/>
      <c r="T51" s="189"/>
      <c r="U51" s="189"/>
      <c r="V51" s="189"/>
      <c r="W51" s="190"/>
    </row>
    <row r="52" spans="2:23" x14ac:dyDescent="0.2">
      <c r="B52" s="221" t="s">
        <v>68</v>
      </c>
      <c r="C52" s="123">
        <v>0</v>
      </c>
      <c r="D52" s="124">
        <v>0</v>
      </c>
      <c r="E52" s="125">
        <v>0</v>
      </c>
      <c r="F52" s="126">
        <v>0.05</v>
      </c>
      <c r="G52" s="127" t="s">
        <v>173</v>
      </c>
      <c r="H52" s="128">
        <f t="shared" si="21"/>
        <v>0.1</v>
      </c>
      <c r="I52" s="128">
        <f t="shared" si="22"/>
        <v>0</v>
      </c>
      <c r="J52" s="224" t="s">
        <v>77</v>
      </c>
      <c r="K52" s="129">
        <v>0.05</v>
      </c>
      <c r="M52" s="179"/>
      <c r="N52" s="189"/>
      <c r="O52" s="189"/>
      <c r="P52" s="189"/>
      <c r="Q52" s="189"/>
      <c r="R52" s="189"/>
      <c r="S52" s="189"/>
      <c r="T52" s="189"/>
      <c r="U52" s="189"/>
      <c r="V52" s="189"/>
      <c r="W52" s="190"/>
    </row>
    <row r="53" spans="2:23" x14ac:dyDescent="0.2">
      <c r="B53" s="222" t="s">
        <v>69</v>
      </c>
      <c r="C53" s="123">
        <v>0</v>
      </c>
      <c r="D53" s="124">
        <v>0</v>
      </c>
      <c r="E53" s="125">
        <v>0</v>
      </c>
      <c r="F53" s="126">
        <v>0.05</v>
      </c>
      <c r="G53" s="127" t="s">
        <v>173</v>
      </c>
      <c r="H53" s="128">
        <f>F53+5%</f>
        <v>0.1</v>
      </c>
      <c r="I53" s="128">
        <f>F53-5%</f>
        <v>0</v>
      </c>
      <c r="J53" s="224" t="s">
        <v>78</v>
      </c>
      <c r="K53" s="129">
        <v>0.05</v>
      </c>
      <c r="M53" s="179"/>
      <c r="N53" s="189"/>
      <c r="O53" s="189"/>
      <c r="P53" s="189"/>
      <c r="Q53" s="189"/>
      <c r="R53" s="189"/>
      <c r="S53" s="189"/>
      <c r="T53" s="189"/>
      <c r="U53" s="189"/>
      <c r="V53" s="189"/>
      <c r="W53" s="190"/>
    </row>
    <row r="54" spans="2:23" x14ac:dyDescent="0.2">
      <c r="B54" s="222" t="s">
        <v>107</v>
      </c>
      <c r="C54" s="123">
        <v>0</v>
      </c>
      <c r="D54" s="124">
        <v>0</v>
      </c>
      <c r="E54" s="125">
        <v>0</v>
      </c>
      <c r="F54" s="126">
        <v>0.05</v>
      </c>
      <c r="G54" s="127" t="s">
        <v>173</v>
      </c>
      <c r="H54" s="128">
        <f>F54+5%</f>
        <v>0.1</v>
      </c>
      <c r="I54" s="128">
        <f>F54-5%</f>
        <v>0</v>
      </c>
      <c r="J54" s="224" t="s">
        <v>78</v>
      </c>
      <c r="K54" s="129">
        <v>0.05</v>
      </c>
      <c r="M54" s="179"/>
      <c r="N54" s="189"/>
      <c r="O54" s="189"/>
      <c r="P54" s="189"/>
      <c r="Q54" s="189"/>
      <c r="R54" s="189"/>
      <c r="S54" s="189"/>
      <c r="T54" s="189"/>
      <c r="U54" s="189"/>
      <c r="V54" s="189"/>
      <c r="W54" s="190"/>
    </row>
    <row r="55" spans="2:23" x14ac:dyDescent="0.2">
      <c r="B55" s="222" t="s">
        <v>70</v>
      </c>
      <c r="C55" s="123">
        <v>8.14E-2</v>
      </c>
      <c r="D55" s="124">
        <v>7.6899999999999996E-2</v>
      </c>
      <c r="E55" s="125">
        <v>8.43E-2</v>
      </c>
      <c r="F55" s="126">
        <v>0.11</v>
      </c>
      <c r="G55" s="127" t="s">
        <v>173</v>
      </c>
      <c r="H55" s="128">
        <f>IF(F55+5%&gt;20%,20%,F55+5%)</f>
        <v>0.16</v>
      </c>
      <c r="I55" s="128">
        <f>IF(F55+5%&gt;20%,15%,F55-5%)</f>
        <v>0.06</v>
      </c>
      <c r="J55" s="224" t="s">
        <v>78</v>
      </c>
      <c r="K55" s="129">
        <v>0.05</v>
      </c>
      <c r="M55" s="179"/>
      <c r="N55" s="189"/>
      <c r="O55" s="189"/>
      <c r="P55" s="189"/>
      <c r="Q55" s="189"/>
      <c r="R55" s="189"/>
      <c r="S55" s="189"/>
      <c r="T55" s="189"/>
      <c r="U55" s="189"/>
      <c r="V55" s="189"/>
      <c r="W55" s="190"/>
    </row>
    <row r="56" spans="2:23" x14ac:dyDescent="0.2">
      <c r="B56" s="222" t="s">
        <v>71</v>
      </c>
      <c r="C56" s="123">
        <v>1.1000000000000001E-3</v>
      </c>
      <c r="D56" s="124">
        <v>2.3999999999999998E-3</v>
      </c>
      <c r="E56" s="125">
        <v>1E-3</v>
      </c>
      <c r="F56" s="126">
        <v>0.05</v>
      </c>
      <c r="G56" s="127" t="s">
        <v>173</v>
      </c>
      <c r="H56" s="128">
        <f t="shared" ref="H56" si="23">F56+5%</f>
        <v>0.1</v>
      </c>
      <c r="I56" s="128">
        <f t="shared" ref="I56" si="24">F56-5%</f>
        <v>0</v>
      </c>
      <c r="J56" s="240" t="s">
        <v>236</v>
      </c>
      <c r="K56" s="129">
        <v>0.05</v>
      </c>
      <c r="M56" s="179"/>
      <c r="N56" s="189"/>
      <c r="O56" s="189"/>
      <c r="P56" s="189"/>
      <c r="Q56" s="189"/>
      <c r="R56" s="189"/>
      <c r="S56" s="189"/>
      <c r="T56" s="189"/>
      <c r="U56" s="189"/>
      <c r="V56" s="189"/>
      <c r="W56" s="190"/>
    </row>
    <row r="57" spans="2:23" x14ac:dyDescent="0.2">
      <c r="B57" s="222" t="s">
        <v>175</v>
      </c>
      <c r="C57" s="130">
        <f>SUM(C48:C56)</f>
        <v>0.9998999999999999</v>
      </c>
      <c r="D57" s="131">
        <f>SUM(D48:D56)</f>
        <v>1.0011999999999999</v>
      </c>
      <c r="E57" s="132">
        <f>SUM(E48:E56)</f>
        <v>0.99980000000000002</v>
      </c>
      <c r="F57" s="133">
        <f>SUM(F48:F56)</f>
        <v>1.3000000000000003</v>
      </c>
      <c r="G57" s="241" t="s">
        <v>236</v>
      </c>
      <c r="H57" s="241" t="s">
        <v>236</v>
      </c>
      <c r="I57" s="241" t="s">
        <v>236</v>
      </c>
      <c r="J57" s="240" t="s">
        <v>236</v>
      </c>
      <c r="M57" s="179"/>
      <c r="N57" s="189"/>
      <c r="O57" s="189"/>
      <c r="P57" s="189"/>
      <c r="Q57" s="189"/>
      <c r="R57" s="189"/>
      <c r="S57" s="189"/>
      <c r="T57" s="189"/>
      <c r="U57" s="189"/>
      <c r="V57" s="189"/>
      <c r="W57" s="190"/>
    </row>
    <row r="58" spans="2:23" ht="13.5" thickBot="1" x14ac:dyDescent="0.25">
      <c r="B58" s="231" t="s">
        <v>176</v>
      </c>
      <c r="C58" s="232">
        <v>7.3400000000000007E-2</v>
      </c>
      <c r="D58" s="233">
        <v>7.7299999999999994E-2</v>
      </c>
      <c r="E58" s="234">
        <v>7.22E-2</v>
      </c>
      <c r="F58" s="235">
        <v>0.08</v>
      </c>
      <c r="G58" s="236" t="s">
        <v>171</v>
      </c>
      <c r="H58" s="237">
        <f t="shared" ref="H58" si="25">F58+6%</f>
        <v>0.14000000000000001</v>
      </c>
      <c r="I58" s="237">
        <f t="shared" ref="I58" si="26">F58-6%</f>
        <v>2.0000000000000004E-2</v>
      </c>
      <c r="J58" s="238" t="s">
        <v>79</v>
      </c>
      <c r="K58" s="129">
        <v>0.06</v>
      </c>
      <c r="M58" s="191"/>
      <c r="N58" s="192"/>
      <c r="O58" s="192"/>
      <c r="P58" s="192"/>
      <c r="Q58" s="192"/>
      <c r="R58" s="192"/>
      <c r="S58" s="192"/>
      <c r="T58" s="192"/>
      <c r="U58" s="192"/>
      <c r="V58" s="192"/>
      <c r="W58" s="193"/>
    </row>
    <row r="59" spans="2:23" hidden="1" x14ac:dyDescent="0.2">
      <c r="B59" s="134" t="s">
        <v>112</v>
      </c>
      <c r="C59" s="135"/>
      <c r="D59" s="135"/>
      <c r="E59" s="135"/>
      <c r="F59" s="135"/>
      <c r="G59" s="136"/>
      <c r="H59" s="137"/>
      <c r="I59" s="137"/>
      <c r="J59" s="138"/>
    </row>
    <row r="60" spans="2:23" ht="28.5" x14ac:dyDescent="0.2">
      <c r="B60" s="55" t="s">
        <v>228</v>
      </c>
      <c r="C60" s="149">
        <v>2E-3</v>
      </c>
      <c r="D60" s="149">
        <v>2E-3</v>
      </c>
      <c r="E60" s="149">
        <v>2E-3</v>
      </c>
    </row>
    <row r="61" spans="2:23" ht="13.5" thickBot="1" x14ac:dyDescent="0.25"/>
    <row r="62" spans="2:23" ht="13.5" thickBot="1" x14ac:dyDescent="0.25">
      <c r="B62" s="122" t="s">
        <v>188</v>
      </c>
      <c r="C62" s="173" t="s">
        <v>227</v>
      </c>
      <c r="D62" s="174"/>
      <c r="E62" s="175"/>
    </row>
    <row r="63" spans="2:23" ht="13.5" thickBot="1" x14ac:dyDescent="0.25">
      <c r="B63" s="225" t="s">
        <v>161</v>
      </c>
      <c r="C63" s="226" t="s">
        <v>189</v>
      </c>
      <c r="D63" s="227" t="s">
        <v>190</v>
      </c>
      <c r="E63" s="228" t="s">
        <v>191</v>
      </c>
      <c r="F63" s="226" t="s">
        <v>165</v>
      </c>
      <c r="G63" s="229" t="s">
        <v>166</v>
      </c>
      <c r="H63" s="227" t="s">
        <v>167</v>
      </c>
      <c r="I63" s="239" t="s">
        <v>236</v>
      </c>
      <c r="J63" s="230" t="s">
        <v>168</v>
      </c>
      <c r="M63" s="176" t="s">
        <v>169</v>
      </c>
      <c r="N63" s="177"/>
      <c r="O63" s="177"/>
      <c r="P63" s="177"/>
      <c r="Q63" s="177"/>
      <c r="R63" s="177"/>
      <c r="S63" s="177"/>
      <c r="T63" s="177"/>
      <c r="U63" s="177"/>
      <c r="V63" s="177"/>
      <c r="W63" s="178"/>
    </row>
    <row r="64" spans="2:23" ht="25.5" x14ac:dyDescent="0.2">
      <c r="B64" s="221" t="s">
        <v>170</v>
      </c>
      <c r="C64" s="123">
        <v>0.99399999999999999</v>
      </c>
      <c r="D64" s="124">
        <v>0.99360000000000004</v>
      </c>
      <c r="E64" s="125">
        <v>0.99180000000000001</v>
      </c>
      <c r="F64" s="126">
        <v>0.94</v>
      </c>
      <c r="G64" s="127" t="s">
        <v>171</v>
      </c>
      <c r="H64" s="128">
        <f>F64+6%</f>
        <v>1</v>
      </c>
      <c r="I64" s="128">
        <f>F64-6%</f>
        <v>0.87999999999999989</v>
      </c>
      <c r="J64" s="223" t="s">
        <v>26</v>
      </c>
      <c r="K64" s="129">
        <v>0.06</v>
      </c>
      <c r="M64" s="186" t="s">
        <v>43</v>
      </c>
      <c r="N64" s="187"/>
      <c r="O64" s="187"/>
      <c r="P64" s="187"/>
      <c r="Q64" s="187"/>
      <c r="R64" s="187"/>
      <c r="S64" s="187"/>
      <c r="T64" s="187"/>
      <c r="U64" s="187"/>
      <c r="V64" s="187"/>
      <c r="W64" s="188"/>
    </row>
    <row r="65" spans="2:23" x14ac:dyDescent="0.2">
      <c r="B65" s="222" t="s">
        <v>172</v>
      </c>
      <c r="C65" s="123">
        <v>0</v>
      </c>
      <c r="D65" s="124">
        <v>0</v>
      </c>
      <c r="E65" s="125">
        <v>0</v>
      </c>
      <c r="F65" s="126">
        <v>0</v>
      </c>
      <c r="G65" s="127" t="s">
        <v>173</v>
      </c>
      <c r="H65" s="241" t="s">
        <v>236</v>
      </c>
      <c r="I65" s="241" t="s">
        <v>236</v>
      </c>
      <c r="J65" s="240" t="s">
        <v>236</v>
      </c>
      <c r="K65" s="129">
        <v>0.05</v>
      </c>
      <c r="M65" s="182"/>
      <c r="N65" s="180"/>
      <c r="O65" s="180"/>
      <c r="P65" s="180"/>
      <c r="Q65" s="180"/>
      <c r="R65" s="180"/>
      <c r="S65" s="180"/>
      <c r="T65" s="180"/>
      <c r="U65" s="180"/>
      <c r="V65" s="180"/>
      <c r="W65" s="181"/>
    </row>
    <row r="66" spans="2:23" ht="25.5" x14ac:dyDescent="0.2">
      <c r="B66" s="221" t="s">
        <v>174</v>
      </c>
      <c r="C66" s="123">
        <v>0</v>
      </c>
      <c r="D66" s="124">
        <v>0</v>
      </c>
      <c r="E66" s="125">
        <v>0</v>
      </c>
      <c r="F66" s="126">
        <v>0</v>
      </c>
      <c r="G66" s="127" t="s">
        <v>171</v>
      </c>
      <c r="H66" s="241" t="s">
        <v>236</v>
      </c>
      <c r="I66" s="241" t="s">
        <v>236</v>
      </c>
      <c r="J66" s="240" t="s">
        <v>236</v>
      </c>
      <c r="K66" s="129">
        <v>0.06</v>
      </c>
      <c r="M66" s="182"/>
      <c r="N66" s="180"/>
      <c r="O66" s="180"/>
      <c r="P66" s="180"/>
      <c r="Q66" s="180"/>
      <c r="R66" s="180"/>
      <c r="S66" s="180"/>
      <c r="T66" s="180"/>
      <c r="U66" s="180"/>
      <c r="V66" s="180"/>
      <c r="W66" s="181"/>
    </row>
    <row r="67" spans="2:23" x14ac:dyDescent="0.2">
      <c r="B67" s="222" t="s">
        <v>70</v>
      </c>
      <c r="C67" s="123">
        <v>0.12280000000000001</v>
      </c>
      <c r="D67" s="124">
        <v>0.1328</v>
      </c>
      <c r="E67" s="125">
        <v>0.2409</v>
      </c>
      <c r="F67" s="126">
        <v>0.15</v>
      </c>
      <c r="G67" s="127" t="s">
        <v>173</v>
      </c>
      <c r="H67" s="145">
        <f>F67+5%</f>
        <v>0.2</v>
      </c>
      <c r="I67" s="145">
        <f>F67-5%</f>
        <v>9.9999999999999992E-2</v>
      </c>
      <c r="J67" s="224" t="s">
        <v>78</v>
      </c>
      <c r="K67" s="129">
        <v>0.05</v>
      </c>
      <c r="M67" s="182"/>
      <c r="N67" s="180"/>
      <c r="O67" s="180"/>
      <c r="P67" s="180"/>
      <c r="Q67" s="180"/>
      <c r="R67" s="180"/>
      <c r="S67" s="180"/>
      <c r="T67" s="180"/>
      <c r="U67" s="180"/>
      <c r="V67" s="180"/>
      <c r="W67" s="181"/>
    </row>
    <row r="68" spans="2:23" x14ac:dyDescent="0.2">
      <c r="B68" s="222" t="s">
        <v>175</v>
      </c>
      <c r="C68" s="130">
        <f>SUM(C64:C67)</f>
        <v>1.1168</v>
      </c>
      <c r="D68" s="131">
        <f t="shared" ref="D68:E68" si="27">SUM(D64:D67)</f>
        <v>1.1264000000000001</v>
      </c>
      <c r="E68" s="132">
        <f t="shared" si="27"/>
        <v>1.2326999999999999</v>
      </c>
      <c r="F68" s="133">
        <f>SUM(F64:F67)</f>
        <v>1.0899999999999999</v>
      </c>
      <c r="G68" s="241" t="s">
        <v>236</v>
      </c>
      <c r="H68" s="241" t="s">
        <v>236</v>
      </c>
      <c r="I68" s="241" t="s">
        <v>236</v>
      </c>
      <c r="J68" s="240" t="s">
        <v>236</v>
      </c>
      <c r="M68" s="182"/>
      <c r="N68" s="180"/>
      <c r="O68" s="180"/>
      <c r="P68" s="180"/>
      <c r="Q68" s="180"/>
      <c r="R68" s="180"/>
      <c r="S68" s="180"/>
      <c r="T68" s="180"/>
      <c r="U68" s="180"/>
      <c r="V68" s="180"/>
      <c r="W68" s="181"/>
    </row>
    <row r="69" spans="2:23" ht="13.5" thickBot="1" x14ac:dyDescent="0.25">
      <c r="B69" s="231" t="s">
        <v>176</v>
      </c>
      <c r="C69" s="232">
        <v>0</v>
      </c>
      <c r="D69" s="233">
        <v>0</v>
      </c>
      <c r="E69" s="234">
        <v>0</v>
      </c>
      <c r="F69" s="235">
        <v>0.06</v>
      </c>
      <c r="G69" s="236" t="s">
        <v>171</v>
      </c>
      <c r="H69" s="250" t="s">
        <v>236</v>
      </c>
      <c r="I69" s="250" t="s">
        <v>236</v>
      </c>
      <c r="J69" s="251" t="s">
        <v>236</v>
      </c>
      <c r="K69" s="129">
        <v>0.06</v>
      </c>
      <c r="M69" s="183"/>
      <c r="N69" s="184"/>
      <c r="O69" s="184"/>
      <c r="P69" s="184"/>
      <c r="Q69" s="184"/>
      <c r="R69" s="184"/>
      <c r="S69" s="184"/>
      <c r="T69" s="184"/>
      <c r="U69" s="184"/>
      <c r="V69" s="184"/>
      <c r="W69" s="185"/>
    </row>
    <row r="70" spans="2:23" ht="28.5" x14ac:dyDescent="0.2">
      <c r="B70" s="55" t="s">
        <v>228</v>
      </c>
      <c r="C70" s="149">
        <v>1.5E-3</v>
      </c>
      <c r="D70" s="149">
        <v>1.5E-3</v>
      </c>
      <c r="E70" s="149">
        <v>1.5E-3</v>
      </c>
    </row>
    <row r="71" spans="2:23" ht="13.5" thickBot="1" x14ac:dyDescent="0.25"/>
    <row r="72" spans="2:23" ht="13.5" thickBot="1" x14ac:dyDescent="0.25">
      <c r="B72" s="122" t="s">
        <v>192</v>
      </c>
      <c r="C72" s="173" t="s">
        <v>227</v>
      </c>
      <c r="D72" s="174"/>
      <c r="E72" s="175"/>
    </row>
    <row r="73" spans="2:23" ht="26.25" thickBot="1" x14ac:dyDescent="0.25">
      <c r="B73" s="225" t="s">
        <v>161</v>
      </c>
      <c r="C73" s="226" t="s">
        <v>193</v>
      </c>
      <c r="D73" s="227" t="s">
        <v>194</v>
      </c>
      <c r="E73" s="228" t="s">
        <v>195</v>
      </c>
      <c r="F73" s="226" t="s">
        <v>165</v>
      </c>
      <c r="G73" s="229" t="s">
        <v>166</v>
      </c>
      <c r="H73" s="227" t="s">
        <v>167</v>
      </c>
      <c r="I73" s="239" t="s">
        <v>236</v>
      </c>
      <c r="J73" s="230" t="s">
        <v>168</v>
      </c>
      <c r="M73" s="176" t="s">
        <v>169</v>
      </c>
      <c r="N73" s="177"/>
      <c r="O73" s="177"/>
      <c r="P73" s="177"/>
      <c r="Q73" s="177"/>
      <c r="R73" s="177"/>
      <c r="S73" s="177"/>
      <c r="T73" s="177"/>
      <c r="U73" s="177"/>
      <c r="V73" s="177"/>
      <c r="W73" s="178"/>
    </row>
    <row r="74" spans="2:23" ht="25.5" x14ac:dyDescent="0.2">
      <c r="B74" s="221" t="s">
        <v>170</v>
      </c>
      <c r="C74" s="123">
        <v>0.99709999999999999</v>
      </c>
      <c r="D74" s="124">
        <v>0.99560000000000004</v>
      </c>
      <c r="E74" s="125">
        <v>0.99550000000000005</v>
      </c>
      <c r="F74" s="126">
        <v>0.94</v>
      </c>
      <c r="G74" s="127" t="s">
        <v>171</v>
      </c>
      <c r="H74" s="128">
        <f>F74+6%</f>
        <v>1</v>
      </c>
      <c r="I74" s="128">
        <f>F74-6%</f>
        <v>0.87999999999999989</v>
      </c>
      <c r="J74" s="223" t="s">
        <v>36</v>
      </c>
      <c r="K74" s="129">
        <v>0.06</v>
      </c>
      <c r="M74" s="186" t="s">
        <v>35</v>
      </c>
      <c r="N74" s="187"/>
      <c r="O74" s="187"/>
      <c r="P74" s="187"/>
      <c r="Q74" s="187"/>
      <c r="R74" s="187"/>
      <c r="S74" s="187"/>
      <c r="T74" s="187"/>
      <c r="U74" s="187"/>
      <c r="V74" s="187"/>
      <c r="W74" s="188"/>
    </row>
    <row r="75" spans="2:23" x14ac:dyDescent="0.2">
      <c r="B75" s="222" t="s">
        <v>172</v>
      </c>
      <c r="C75" s="123">
        <v>0.1053</v>
      </c>
      <c r="D75" s="124">
        <v>9.6100000000000005E-2</v>
      </c>
      <c r="E75" s="125">
        <v>8.3900000000000002E-2</v>
      </c>
      <c r="F75" s="126">
        <v>0.1</v>
      </c>
      <c r="G75" s="127" t="s">
        <v>173</v>
      </c>
      <c r="H75" s="128">
        <f>F75+5%</f>
        <v>0.15000000000000002</v>
      </c>
      <c r="I75" s="128">
        <f>F75-5%</f>
        <v>0.05</v>
      </c>
      <c r="J75" s="224" t="s">
        <v>73</v>
      </c>
      <c r="K75" s="129">
        <v>0.05</v>
      </c>
      <c r="M75" s="182"/>
      <c r="N75" s="180"/>
      <c r="O75" s="180"/>
      <c r="P75" s="180"/>
      <c r="Q75" s="180"/>
      <c r="R75" s="180"/>
      <c r="S75" s="180"/>
      <c r="T75" s="180"/>
      <c r="U75" s="180"/>
      <c r="V75" s="180"/>
      <c r="W75" s="181"/>
    </row>
    <row r="76" spans="2:23" ht="25.5" x14ac:dyDescent="0.2">
      <c r="B76" s="221" t="s">
        <v>174</v>
      </c>
      <c r="C76" s="123">
        <v>0</v>
      </c>
      <c r="D76" s="124">
        <v>0</v>
      </c>
      <c r="E76" s="125">
        <v>0</v>
      </c>
      <c r="F76" s="126">
        <v>0</v>
      </c>
      <c r="G76" s="127" t="s">
        <v>171</v>
      </c>
      <c r="H76" s="241" t="s">
        <v>236</v>
      </c>
      <c r="I76" s="241" t="s">
        <v>236</v>
      </c>
      <c r="J76" s="240" t="s">
        <v>236</v>
      </c>
      <c r="K76" s="129">
        <v>0.06</v>
      </c>
      <c r="M76" s="182"/>
      <c r="N76" s="180"/>
      <c r="O76" s="180"/>
      <c r="P76" s="180"/>
      <c r="Q76" s="180"/>
      <c r="R76" s="180"/>
      <c r="S76" s="180"/>
      <c r="T76" s="180"/>
      <c r="U76" s="180"/>
      <c r="V76" s="180"/>
      <c r="W76" s="181"/>
    </row>
    <row r="77" spans="2:23" x14ac:dyDescent="0.2">
      <c r="B77" s="222" t="s">
        <v>70</v>
      </c>
      <c r="C77" s="123">
        <v>0.1598</v>
      </c>
      <c r="D77" s="124">
        <v>0.14399999999999999</v>
      </c>
      <c r="E77" s="125">
        <v>0.17510000000000001</v>
      </c>
      <c r="F77" s="126">
        <v>0.15</v>
      </c>
      <c r="G77" s="127" t="s">
        <v>173</v>
      </c>
      <c r="H77" s="145">
        <f>F77+5%</f>
        <v>0.2</v>
      </c>
      <c r="I77" s="145">
        <f>F77-5%</f>
        <v>9.9999999999999992E-2</v>
      </c>
      <c r="J77" s="224" t="s">
        <v>78</v>
      </c>
      <c r="K77" s="129">
        <v>0.05</v>
      </c>
      <c r="M77" s="182"/>
      <c r="N77" s="180"/>
      <c r="O77" s="180"/>
      <c r="P77" s="180"/>
      <c r="Q77" s="180"/>
      <c r="R77" s="180"/>
      <c r="S77" s="180"/>
      <c r="T77" s="180"/>
      <c r="U77" s="180"/>
      <c r="V77" s="180"/>
      <c r="W77" s="181"/>
    </row>
    <row r="78" spans="2:23" x14ac:dyDescent="0.2">
      <c r="B78" s="222" t="s">
        <v>175</v>
      </c>
      <c r="C78" s="130">
        <f>SUM(C74:C77)</f>
        <v>1.2622</v>
      </c>
      <c r="D78" s="131">
        <f>SUM(D74:D77)</f>
        <v>1.2357</v>
      </c>
      <c r="E78" s="132">
        <f>SUM(E74:E77)</f>
        <v>1.2545000000000002</v>
      </c>
      <c r="F78" s="133">
        <f>SUM(F74:F77)</f>
        <v>1.19</v>
      </c>
      <c r="G78" s="241" t="s">
        <v>236</v>
      </c>
      <c r="H78" s="241" t="s">
        <v>236</v>
      </c>
      <c r="I78" s="241" t="s">
        <v>236</v>
      </c>
      <c r="J78" s="240" t="s">
        <v>236</v>
      </c>
      <c r="M78" s="182"/>
      <c r="N78" s="180"/>
      <c r="O78" s="180"/>
      <c r="P78" s="180"/>
      <c r="Q78" s="180"/>
      <c r="R78" s="180"/>
      <c r="S78" s="180"/>
      <c r="T78" s="180"/>
      <c r="U78" s="180"/>
      <c r="V78" s="180"/>
      <c r="W78" s="181"/>
    </row>
    <row r="79" spans="2:23" ht="13.5" thickBot="1" x14ac:dyDescent="0.25">
      <c r="B79" s="231" t="s">
        <v>176</v>
      </c>
      <c r="C79" s="232">
        <v>0.98799999999999999</v>
      </c>
      <c r="D79" s="233">
        <v>0.98619999999999997</v>
      </c>
      <c r="E79" s="234">
        <v>0.97989999999999999</v>
      </c>
      <c r="F79" s="235">
        <v>0.94</v>
      </c>
      <c r="G79" s="236" t="s">
        <v>171</v>
      </c>
      <c r="H79" s="237">
        <f t="shared" ref="H79" si="28">F79+6%</f>
        <v>1</v>
      </c>
      <c r="I79" s="237">
        <f t="shared" ref="I79" si="29">F79-6%</f>
        <v>0.87999999999999989</v>
      </c>
      <c r="J79" s="238" t="s">
        <v>79</v>
      </c>
      <c r="K79" s="129">
        <v>0.06</v>
      </c>
      <c r="M79" s="183"/>
      <c r="N79" s="184"/>
      <c r="O79" s="184"/>
      <c r="P79" s="184"/>
      <c r="Q79" s="184"/>
      <c r="R79" s="184"/>
      <c r="S79" s="184"/>
      <c r="T79" s="184"/>
      <c r="U79" s="184"/>
      <c r="V79" s="184"/>
      <c r="W79" s="185"/>
    </row>
    <row r="80" spans="2:23" ht="28.5" x14ac:dyDescent="0.2">
      <c r="B80" s="55" t="s">
        <v>228</v>
      </c>
      <c r="C80" s="149">
        <v>2E-3</v>
      </c>
      <c r="D80" s="149">
        <v>2E-3</v>
      </c>
      <c r="E80" s="149">
        <v>2E-3</v>
      </c>
    </row>
    <row r="81" spans="2:23" ht="13.5" thickBot="1" x14ac:dyDescent="0.25"/>
    <row r="82" spans="2:23" ht="13.5" thickBot="1" x14ac:dyDescent="0.25">
      <c r="B82" s="122" t="s">
        <v>59</v>
      </c>
      <c r="C82" s="173" t="s">
        <v>227</v>
      </c>
      <c r="D82" s="174"/>
      <c r="E82" s="175"/>
    </row>
    <row r="83" spans="2:23" ht="13.5" thickBot="1" x14ac:dyDescent="0.25">
      <c r="B83" s="225" t="s">
        <v>161</v>
      </c>
      <c r="C83" s="226" t="s">
        <v>196</v>
      </c>
      <c r="D83" s="227" t="s">
        <v>197</v>
      </c>
      <c r="E83" s="243" t="s">
        <v>236</v>
      </c>
      <c r="F83" s="226" t="s">
        <v>165</v>
      </c>
      <c r="G83" s="229" t="s">
        <v>166</v>
      </c>
      <c r="H83" s="227" t="s">
        <v>167</v>
      </c>
      <c r="I83" s="239" t="s">
        <v>237</v>
      </c>
      <c r="J83" s="230" t="s">
        <v>168</v>
      </c>
      <c r="M83" s="176" t="s">
        <v>169</v>
      </c>
      <c r="N83" s="177"/>
      <c r="O83" s="177"/>
      <c r="P83" s="177"/>
      <c r="Q83" s="177"/>
      <c r="R83" s="177"/>
      <c r="S83" s="177"/>
      <c r="T83" s="177"/>
      <c r="U83" s="177"/>
      <c r="V83" s="177"/>
      <c r="W83" s="178"/>
    </row>
    <row r="84" spans="2:23" ht="25.5" x14ac:dyDescent="0.2">
      <c r="B84" s="221" t="s">
        <v>170</v>
      </c>
      <c r="C84" s="123">
        <v>0.44840000000000002</v>
      </c>
      <c r="D84" s="124">
        <v>0.44440000000000002</v>
      </c>
      <c r="E84" s="245" t="s">
        <v>236</v>
      </c>
      <c r="F84" s="126">
        <v>0.45</v>
      </c>
      <c r="G84" s="127" t="s">
        <v>171</v>
      </c>
      <c r="H84" s="128">
        <f>F84+6%</f>
        <v>0.51</v>
      </c>
      <c r="I84" s="128">
        <f>F84-6%</f>
        <v>0.39</v>
      </c>
      <c r="J84" s="223" t="s">
        <v>198</v>
      </c>
      <c r="K84" s="129">
        <v>0.06</v>
      </c>
      <c r="M84" s="186" t="s">
        <v>47</v>
      </c>
      <c r="N84" s="187"/>
      <c r="O84" s="187"/>
      <c r="P84" s="187"/>
      <c r="Q84" s="187"/>
      <c r="R84" s="187"/>
      <c r="S84" s="187"/>
      <c r="T84" s="187"/>
      <c r="U84" s="187"/>
      <c r="V84" s="187"/>
      <c r="W84" s="188"/>
    </row>
    <row r="85" spans="2:23" x14ac:dyDescent="0.2">
      <c r="B85" s="222" t="s">
        <v>172</v>
      </c>
      <c r="C85" s="123">
        <v>0.17599999999999999</v>
      </c>
      <c r="D85" s="124">
        <v>0.15909999999999999</v>
      </c>
      <c r="E85" s="245" t="s">
        <v>236</v>
      </c>
      <c r="F85" s="126">
        <v>0.16</v>
      </c>
      <c r="G85" s="127" t="s">
        <v>173</v>
      </c>
      <c r="H85" s="128">
        <f>F85+5%</f>
        <v>0.21000000000000002</v>
      </c>
      <c r="I85" s="128">
        <f>F85-5%</f>
        <v>0.11</v>
      </c>
      <c r="J85" s="224" t="s">
        <v>199</v>
      </c>
      <c r="K85" s="129">
        <v>0.05</v>
      </c>
      <c r="M85" s="182"/>
      <c r="N85" s="180"/>
      <c r="O85" s="180"/>
      <c r="P85" s="180"/>
      <c r="Q85" s="180"/>
      <c r="R85" s="180"/>
      <c r="S85" s="180"/>
      <c r="T85" s="180"/>
      <c r="U85" s="180"/>
      <c r="V85" s="180"/>
      <c r="W85" s="181"/>
    </row>
    <row r="86" spans="2:23" ht="25.5" x14ac:dyDescent="0.2">
      <c r="B86" s="221" t="s">
        <v>174</v>
      </c>
      <c r="C86" s="123">
        <v>0.32979999999999998</v>
      </c>
      <c r="D86" s="124">
        <v>0.33079999999999998</v>
      </c>
      <c r="E86" s="245" t="s">
        <v>236</v>
      </c>
      <c r="F86" s="126">
        <v>0.33</v>
      </c>
      <c r="G86" s="127" t="s">
        <v>171</v>
      </c>
      <c r="H86" s="128">
        <f t="shared" ref="H86" si="30">F86+6%</f>
        <v>0.39</v>
      </c>
      <c r="I86" s="128">
        <f t="shared" ref="I86" si="31">F86-6%</f>
        <v>0.27</v>
      </c>
      <c r="J86" s="224" t="s">
        <v>200</v>
      </c>
      <c r="K86" s="129">
        <v>0.06</v>
      </c>
      <c r="M86" s="182"/>
      <c r="N86" s="180"/>
      <c r="O86" s="180"/>
      <c r="P86" s="180"/>
      <c r="Q86" s="180"/>
      <c r="R86" s="180"/>
      <c r="S86" s="180"/>
      <c r="T86" s="180"/>
      <c r="U86" s="180"/>
      <c r="V86" s="180"/>
      <c r="W86" s="181"/>
    </row>
    <row r="87" spans="2:23" x14ac:dyDescent="0.2">
      <c r="B87" s="222" t="s">
        <v>70</v>
      </c>
      <c r="C87" s="123">
        <v>4.58E-2</v>
      </c>
      <c r="D87" s="124">
        <v>6.5699999999999995E-2</v>
      </c>
      <c r="E87" s="245" t="s">
        <v>236</v>
      </c>
      <c r="F87" s="126">
        <v>0.05</v>
      </c>
      <c r="G87" s="127" t="s">
        <v>173</v>
      </c>
      <c r="H87" s="145">
        <f>F87+5%</f>
        <v>0.1</v>
      </c>
      <c r="I87" s="145">
        <f>F87-5%</f>
        <v>0</v>
      </c>
      <c r="J87" s="224" t="s">
        <v>78</v>
      </c>
      <c r="K87" s="129">
        <v>0.05</v>
      </c>
      <c r="M87" s="182"/>
      <c r="N87" s="180"/>
      <c r="O87" s="180"/>
      <c r="P87" s="180"/>
      <c r="Q87" s="180"/>
      <c r="R87" s="180"/>
      <c r="S87" s="180"/>
      <c r="T87" s="180"/>
      <c r="U87" s="180"/>
      <c r="V87" s="180"/>
      <c r="W87" s="181"/>
    </row>
    <row r="88" spans="2:23" x14ac:dyDescent="0.2">
      <c r="B88" s="222" t="s">
        <v>175</v>
      </c>
      <c r="C88" s="130">
        <f>SUM(C84:C87)</f>
        <v>1</v>
      </c>
      <c r="D88" s="131">
        <f>SUM(D84:D87)</f>
        <v>1</v>
      </c>
      <c r="E88" s="247" t="s">
        <v>236</v>
      </c>
      <c r="F88" s="133">
        <f>SUM(F84:F87)</f>
        <v>0.99</v>
      </c>
      <c r="G88" s="241" t="s">
        <v>236</v>
      </c>
      <c r="H88" s="241" t="s">
        <v>236</v>
      </c>
      <c r="I88" s="241" t="s">
        <v>236</v>
      </c>
      <c r="J88" s="240" t="s">
        <v>236</v>
      </c>
      <c r="M88" s="182"/>
      <c r="N88" s="180"/>
      <c r="O88" s="180"/>
      <c r="P88" s="180"/>
      <c r="Q88" s="180"/>
      <c r="R88" s="180"/>
      <c r="S88" s="180"/>
      <c r="T88" s="180"/>
      <c r="U88" s="180"/>
      <c r="V88" s="180"/>
      <c r="W88" s="181"/>
    </row>
    <row r="89" spans="2:23" ht="13.5" thickBot="1" x14ac:dyDescent="0.25">
      <c r="B89" s="231" t="s">
        <v>176</v>
      </c>
      <c r="C89" s="232">
        <v>0</v>
      </c>
      <c r="D89" s="233">
        <v>0</v>
      </c>
      <c r="E89" s="249" t="s">
        <v>236</v>
      </c>
      <c r="F89" s="235">
        <v>0</v>
      </c>
      <c r="G89" s="236" t="s">
        <v>171</v>
      </c>
      <c r="H89" s="250" t="s">
        <v>236</v>
      </c>
      <c r="I89" s="250" t="s">
        <v>236</v>
      </c>
      <c r="J89" s="251" t="s">
        <v>236</v>
      </c>
      <c r="K89" s="129">
        <v>0.06</v>
      </c>
      <c r="M89" s="183"/>
      <c r="N89" s="184"/>
      <c r="O89" s="184"/>
      <c r="P89" s="184"/>
      <c r="Q89" s="184"/>
      <c r="R89" s="184"/>
      <c r="S89" s="184"/>
      <c r="T89" s="184"/>
      <c r="U89" s="184"/>
      <c r="V89" s="184"/>
      <c r="W89" s="185"/>
    </row>
    <row r="90" spans="2:23" ht="28.5" x14ac:dyDescent="0.2">
      <c r="B90" s="55" t="s">
        <v>228</v>
      </c>
      <c r="C90" s="149">
        <v>1.5E-3</v>
      </c>
      <c r="D90" s="149">
        <v>1.5E-3</v>
      </c>
    </row>
    <row r="91" spans="2:23" ht="13.5" thickBot="1" x14ac:dyDescent="0.25"/>
    <row r="92" spans="2:23" ht="13.5" thickBot="1" x14ac:dyDescent="0.25">
      <c r="B92" s="122" t="s">
        <v>100</v>
      </c>
      <c r="C92" s="173" t="s">
        <v>227</v>
      </c>
      <c r="D92" s="174"/>
      <c r="E92" s="175"/>
    </row>
    <row r="93" spans="2:23" ht="13.5" thickBot="1" x14ac:dyDescent="0.25">
      <c r="B93" s="225" t="s">
        <v>161</v>
      </c>
      <c r="C93" s="226" t="s">
        <v>201</v>
      </c>
      <c r="D93" s="239" t="s">
        <v>236</v>
      </c>
      <c r="E93" s="243" t="s">
        <v>237</v>
      </c>
      <c r="F93" s="226" t="s">
        <v>165</v>
      </c>
      <c r="G93" s="229" t="s">
        <v>166</v>
      </c>
      <c r="H93" s="227" t="s">
        <v>167</v>
      </c>
      <c r="I93" s="239" t="s">
        <v>238</v>
      </c>
      <c r="J93" s="230" t="s">
        <v>168</v>
      </c>
      <c r="M93" s="176" t="s">
        <v>169</v>
      </c>
      <c r="N93" s="177"/>
      <c r="O93" s="177"/>
      <c r="P93" s="177"/>
      <c r="Q93" s="177"/>
      <c r="R93" s="177"/>
      <c r="S93" s="177"/>
      <c r="T93" s="177"/>
      <c r="U93" s="177"/>
      <c r="V93" s="177"/>
      <c r="W93" s="178"/>
    </row>
    <row r="94" spans="2:23" ht="25.5" x14ac:dyDescent="0.2">
      <c r="B94" s="221" t="s">
        <v>170</v>
      </c>
      <c r="C94" s="123">
        <v>0.4279</v>
      </c>
      <c r="D94" s="244" t="s">
        <v>236</v>
      </c>
      <c r="E94" s="245" t="s">
        <v>236</v>
      </c>
      <c r="F94" s="126">
        <v>0.43</v>
      </c>
      <c r="G94" s="127" t="s">
        <v>171</v>
      </c>
      <c r="H94" s="128">
        <f>F94+6%</f>
        <v>0.49</v>
      </c>
      <c r="I94" s="128">
        <f>F94-6%</f>
        <v>0.37</v>
      </c>
      <c r="J94" s="223" t="s">
        <v>202</v>
      </c>
      <c r="K94" s="129">
        <v>0.06</v>
      </c>
      <c r="M94" s="186" t="s">
        <v>203</v>
      </c>
      <c r="N94" s="194"/>
      <c r="O94" s="194"/>
      <c r="P94" s="194"/>
      <c r="Q94" s="194"/>
      <c r="R94" s="194"/>
      <c r="S94" s="194"/>
      <c r="T94" s="194"/>
      <c r="U94" s="194"/>
      <c r="V94" s="194"/>
      <c r="W94" s="195"/>
    </row>
    <row r="95" spans="2:23" ht="25.5" x14ac:dyDescent="0.2">
      <c r="B95" s="222" t="s">
        <v>172</v>
      </c>
      <c r="C95" s="123">
        <v>0.18509999999999999</v>
      </c>
      <c r="D95" s="244" t="s">
        <v>236</v>
      </c>
      <c r="E95" s="245" t="s">
        <v>236</v>
      </c>
      <c r="F95" s="126">
        <v>0.19</v>
      </c>
      <c r="G95" s="127" t="s">
        <v>173</v>
      </c>
      <c r="H95" s="128">
        <f>F95+5%</f>
        <v>0.24</v>
      </c>
      <c r="I95" s="128">
        <f>F95-5%</f>
        <v>0.14000000000000001</v>
      </c>
      <c r="J95" s="223" t="s">
        <v>204</v>
      </c>
      <c r="K95" s="129">
        <v>0.05</v>
      </c>
      <c r="M95" s="179"/>
      <c r="N95" s="189"/>
      <c r="O95" s="189"/>
      <c r="P95" s="189"/>
      <c r="Q95" s="189"/>
      <c r="R95" s="189"/>
      <c r="S95" s="189"/>
      <c r="T95" s="189"/>
      <c r="U95" s="189"/>
      <c r="V95" s="189"/>
      <c r="W95" s="190"/>
    </row>
    <row r="96" spans="2:23" ht="25.5" x14ac:dyDescent="0.2">
      <c r="B96" s="221" t="s">
        <v>174</v>
      </c>
      <c r="C96" s="123">
        <v>0.32579999999999998</v>
      </c>
      <c r="D96" s="244" t="s">
        <v>236</v>
      </c>
      <c r="E96" s="245" t="s">
        <v>236</v>
      </c>
      <c r="F96" s="126">
        <v>0.33</v>
      </c>
      <c r="G96" s="127" t="s">
        <v>171</v>
      </c>
      <c r="H96" s="128">
        <f t="shared" ref="H96" si="32">F96+6%</f>
        <v>0.39</v>
      </c>
      <c r="I96" s="128">
        <f t="shared" ref="I96" si="33">F96-6%</f>
        <v>0.27</v>
      </c>
      <c r="J96" s="224" t="s">
        <v>74</v>
      </c>
      <c r="K96" s="129">
        <v>0.06</v>
      </c>
      <c r="M96" s="179"/>
      <c r="N96" s="189"/>
      <c r="O96" s="189"/>
      <c r="P96" s="189"/>
      <c r="Q96" s="189"/>
      <c r="R96" s="189"/>
      <c r="S96" s="189"/>
      <c r="T96" s="189"/>
      <c r="U96" s="189"/>
      <c r="V96" s="189"/>
      <c r="W96" s="190"/>
    </row>
    <row r="97" spans="2:23" x14ac:dyDescent="0.2">
      <c r="B97" s="222" t="s">
        <v>70</v>
      </c>
      <c r="C97" s="123">
        <v>6.1199999999999997E-2</v>
      </c>
      <c r="D97" s="244" t="s">
        <v>236</v>
      </c>
      <c r="E97" s="245" t="s">
        <v>236</v>
      </c>
      <c r="F97" s="126">
        <v>0.05</v>
      </c>
      <c r="G97" s="127" t="s">
        <v>173</v>
      </c>
      <c r="H97" s="145">
        <f>F97+5%</f>
        <v>0.1</v>
      </c>
      <c r="I97" s="145">
        <f>F97-5%</f>
        <v>0</v>
      </c>
      <c r="J97" s="224" t="s">
        <v>78</v>
      </c>
      <c r="K97" s="129">
        <v>0.05</v>
      </c>
      <c r="M97" s="179"/>
      <c r="N97" s="189"/>
      <c r="O97" s="189"/>
      <c r="P97" s="189"/>
      <c r="Q97" s="189"/>
      <c r="R97" s="189"/>
      <c r="S97" s="189"/>
      <c r="T97" s="189"/>
      <c r="U97" s="189"/>
      <c r="V97" s="189"/>
      <c r="W97" s="190"/>
    </row>
    <row r="98" spans="2:23" x14ac:dyDescent="0.2">
      <c r="B98" s="222" t="s">
        <v>175</v>
      </c>
      <c r="C98" s="130">
        <f>SUM(C94:C97)</f>
        <v>1</v>
      </c>
      <c r="D98" s="246" t="s">
        <v>236</v>
      </c>
      <c r="E98" s="247" t="s">
        <v>236</v>
      </c>
      <c r="F98" s="133">
        <f>SUM(F94:F97)</f>
        <v>1</v>
      </c>
      <c r="G98" s="241" t="s">
        <v>236</v>
      </c>
      <c r="H98" s="241" t="s">
        <v>236</v>
      </c>
      <c r="I98" s="241" t="s">
        <v>236</v>
      </c>
      <c r="J98" s="240" t="s">
        <v>236</v>
      </c>
      <c r="M98" s="179"/>
      <c r="N98" s="189"/>
      <c r="O98" s="189"/>
      <c r="P98" s="189"/>
      <c r="Q98" s="189"/>
      <c r="R98" s="189"/>
      <c r="S98" s="189"/>
      <c r="T98" s="189"/>
      <c r="U98" s="189"/>
      <c r="V98" s="189"/>
      <c r="W98" s="190"/>
    </row>
    <row r="99" spans="2:23" ht="13.5" thickBot="1" x14ac:dyDescent="0.25">
      <c r="B99" s="231" t="s">
        <v>176</v>
      </c>
      <c r="C99" s="232">
        <v>0.27279999999999999</v>
      </c>
      <c r="D99" s="248" t="s">
        <v>236</v>
      </c>
      <c r="E99" s="249" t="s">
        <v>236</v>
      </c>
      <c r="F99" s="235">
        <v>0.27</v>
      </c>
      <c r="G99" s="236" t="s">
        <v>171</v>
      </c>
      <c r="H99" s="237">
        <f t="shared" ref="H99" si="34">F99+6%</f>
        <v>0.33</v>
      </c>
      <c r="I99" s="237">
        <f t="shared" ref="I99" si="35">F99-6%</f>
        <v>0.21000000000000002</v>
      </c>
      <c r="J99" s="238" t="s">
        <v>79</v>
      </c>
      <c r="K99" s="129">
        <v>0.06</v>
      </c>
      <c r="M99" s="191"/>
      <c r="N99" s="192"/>
      <c r="O99" s="192"/>
      <c r="P99" s="192"/>
      <c r="Q99" s="192"/>
      <c r="R99" s="192"/>
      <c r="S99" s="192"/>
      <c r="T99" s="192"/>
      <c r="U99" s="192"/>
      <c r="V99" s="192"/>
      <c r="W99" s="193"/>
    </row>
    <row r="100" spans="2:23" ht="28.5" x14ac:dyDescent="0.2">
      <c r="B100" s="55" t="s">
        <v>228</v>
      </c>
      <c r="C100" s="149">
        <v>1.5E-3</v>
      </c>
    </row>
    <row r="101" spans="2:23" ht="15" thickBot="1" x14ac:dyDescent="0.25">
      <c r="B101" s="33"/>
    </row>
    <row r="102" spans="2:23" ht="13.5" thickBot="1" x14ac:dyDescent="0.25">
      <c r="B102" s="122" t="s">
        <v>205</v>
      </c>
      <c r="C102" s="173" t="s">
        <v>227</v>
      </c>
      <c r="D102" s="174"/>
      <c r="E102" s="175"/>
    </row>
    <row r="103" spans="2:23" ht="13.5" thickBot="1" x14ac:dyDescent="0.25">
      <c r="B103" s="225" t="s">
        <v>161</v>
      </c>
      <c r="C103" s="226" t="s">
        <v>206</v>
      </c>
      <c r="D103" s="227" t="s">
        <v>207</v>
      </c>
      <c r="E103" s="228" t="s">
        <v>208</v>
      </c>
      <c r="F103" s="226" t="s">
        <v>165</v>
      </c>
      <c r="G103" s="229" t="s">
        <v>166</v>
      </c>
      <c r="H103" s="227" t="s">
        <v>167</v>
      </c>
      <c r="I103" s="239" t="s">
        <v>236</v>
      </c>
      <c r="J103" s="230" t="s">
        <v>168</v>
      </c>
      <c r="M103" s="176" t="s">
        <v>169</v>
      </c>
      <c r="N103" s="177"/>
      <c r="O103" s="177"/>
      <c r="P103" s="177"/>
      <c r="Q103" s="177"/>
      <c r="R103" s="177"/>
      <c r="S103" s="177"/>
      <c r="T103" s="177"/>
      <c r="U103" s="177"/>
      <c r="V103" s="177"/>
      <c r="W103" s="178"/>
    </row>
    <row r="104" spans="2:23" ht="25.5" x14ac:dyDescent="0.2">
      <c r="B104" s="221" t="s">
        <v>170</v>
      </c>
      <c r="C104" s="123">
        <v>0</v>
      </c>
      <c r="D104" s="124">
        <v>0</v>
      </c>
      <c r="E104" s="125">
        <v>0</v>
      </c>
      <c r="F104" s="252" t="s">
        <v>236</v>
      </c>
      <c r="G104" s="127" t="s">
        <v>171</v>
      </c>
      <c r="H104" s="241" t="s">
        <v>236</v>
      </c>
      <c r="I104" s="241" t="s">
        <v>236</v>
      </c>
      <c r="J104" s="253" t="s">
        <v>236</v>
      </c>
      <c r="K104" s="129">
        <v>0.06</v>
      </c>
      <c r="M104" s="186" t="s">
        <v>46</v>
      </c>
      <c r="N104" s="187"/>
      <c r="O104" s="187"/>
      <c r="P104" s="187"/>
      <c r="Q104" s="187"/>
      <c r="R104" s="187"/>
      <c r="S104" s="187"/>
      <c r="T104" s="187"/>
      <c r="U104" s="187"/>
      <c r="V104" s="187"/>
      <c r="W104" s="188"/>
    </row>
    <row r="105" spans="2:23" x14ac:dyDescent="0.2">
      <c r="B105" s="222" t="s">
        <v>172</v>
      </c>
      <c r="C105" s="123">
        <v>0</v>
      </c>
      <c r="D105" s="124">
        <v>0</v>
      </c>
      <c r="E105" s="125">
        <v>0</v>
      </c>
      <c r="F105" s="252" t="s">
        <v>236</v>
      </c>
      <c r="G105" s="127" t="s">
        <v>173</v>
      </c>
      <c r="H105" s="241" t="s">
        <v>236</v>
      </c>
      <c r="I105" s="241" t="s">
        <v>236</v>
      </c>
      <c r="J105" s="240" t="s">
        <v>236</v>
      </c>
      <c r="K105" s="129">
        <v>0.05</v>
      </c>
      <c r="M105" s="182"/>
      <c r="N105" s="180"/>
      <c r="O105" s="180"/>
      <c r="P105" s="180"/>
      <c r="Q105" s="180"/>
      <c r="R105" s="180"/>
      <c r="S105" s="180"/>
      <c r="T105" s="180"/>
      <c r="U105" s="180"/>
      <c r="V105" s="180"/>
      <c r="W105" s="181"/>
    </row>
    <row r="106" spans="2:23" ht="25.5" x14ac:dyDescent="0.2">
      <c r="B106" s="221" t="s">
        <v>174</v>
      </c>
      <c r="C106" s="123">
        <v>0.96309999999999996</v>
      </c>
      <c r="D106" s="124">
        <v>0.9627</v>
      </c>
      <c r="E106" s="125">
        <v>0.90429999999999999</v>
      </c>
      <c r="F106" s="126">
        <v>0.94</v>
      </c>
      <c r="G106" s="127" t="s">
        <v>171</v>
      </c>
      <c r="H106" s="128">
        <f>F106+6%</f>
        <v>1</v>
      </c>
      <c r="I106" s="128">
        <f>F106-6%</f>
        <v>0.87999999999999989</v>
      </c>
      <c r="J106" s="224" t="s">
        <v>209</v>
      </c>
      <c r="K106" s="129">
        <v>0.06</v>
      </c>
      <c r="M106" s="182"/>
      <c r="N106" s="180"/>
      <c r="O106" s="180"/>
      <c r="P106" s="180"/>
      <c r="Q106" s="180"/>
      <c r="R106" s="180"/>
      <c r="S106" s="180"/>
      <c r="T106" s="180"/>
      <c r="U106" s="180"/>
      <c r="V106" s="180"/>
      <c r="W106" s="181"/>
    </row>
    <row r="107" spans="2:23" x14ac:dyDescent="0.2">
      <c r="B107" s="222" t="s">
        <v>70</v>
      </c>
      <c r="C107" s="123">
        <v>3.6900000000000002E-2</v>
      </c>
      <c r="D107" s="124">
        <v>3.73E-2</v>
      </c>
      <c r="E107" s="125">
        <v>9.5399999999999999E-2</v>
      </c>
      <c r="F107" s="126">
        <v>0.05</v>
      </c>
      <c r="G107" s="127" t="s">
        <v>173</v>
      </c>
      <c r="H107" s="145">
        <f>F107+5%</f>
        <v>0.1</v>
      </c>
      <c r="I107" s="145">
        <f>F107-5%</f>
        <v>0</v>
      </c>
      <c r="J107" s="224" t="s">
        <v>78</v>
      </c>
      <c r="K107" s="129">
        <v>0.05</v>
      </c>
      <c r="M107" s="182"/>
      <c r="N107" s="180"/>
      <c r="O107" s="180"/>
      <c r="P107" s="180"/>
      <c r="Q107" s="180"/>
      <c r="R107" s="180"/>
      <c r="S107" s="180"/>
      <c r="T107" s="180"/>
      <c r="U107" s="180"/>
      <c r="V107" s="180"/>
      <c r="W107" s="181"/>
    </row>
    <row r="108" spans="2:23" x14ac:dyDescent="0.2">
      <c r="B108" s="222" t="s">
        <v>175</v>
      </c>
      <c r="C108" s="130">
        <f t="shared" ref="C108:E108" si="36">SUM(C104:C107)</f>
        <v>1</v>
      </c>
      <c r="D108" s="131">
        <f t="shared" si="36"/>
        <v>1</v>
      </c>
      <c r="E108" s="132">
        <f t="shared" si="36"/>
        <v>0.99970000000000003</v>
      </c>
      <c r="F108" s="133">
        <f>SUM(F106:F107)</f>
        <v>0.99</v>
      </c>
      <c r="G108" s="241" t="s">
        <v>236</v>
      </c>
      <c r="H108" s="241" t="s">
        <v>236</v>
      </c>
      <c r="I108" s="241" t="s">
        <v>236</v>
      </c>
      <c r="J108" s="240" t="s">
        <v>236</v>
      </c>
      <c r="M108" s="182"/>
      <c r="N108" s="180"/>
      <c r="O108" s="180"/>
      <c r="P108" s="180"/>
      <c r="Q108" s="180"/>
      <c r="R108" s="180"/>
      <c r="S108" s="180"/>
      <c r="T108" s="180"/>
      <c r="U108" s="180"/>
      <c r="V108" s="180"/>
      <c r="W108" s="181"/>
    </row>
    <row r="109" spans="2:23" ht="13.5" thickBot="1" x14ac:dyDescent="0.25">
      <c r="B109" s="231" t="s">
        <v>176</v>
      </c>
      <c r="C109" s="232">
        <v>0</v>
      </c>
      <c r="D109" s="233">
        <v>0</v>
      </c>
      <c r="E109" s="234">
        <v>0</v>
      </c>
      <c r="F109" s="254" t="s">
        <v>236</v>
      </c>
      <c r="G109" s="236" t="s">
        <v>171</v>
      </c>
      <c r="H109" s="250" t="s">
        <v>236</v>
      </c>
      <c r="I109" s="250" t="s">
        <v>236</v>
      </c>
      <c r="J109" s="251" t="s">
        <v>236</v>
      </c>
      <c r="K109" s="129">
        <v>0.06</v>
      </c>
      <c r="M109" s="183"/>
      <c r="N109" s="184"/>
      <c r="O109" s="184"/>
      <c r="P109" s="184"/>
      <c r="Q109" s="184"/>
      <c r="R109" s="184"/>
      <c r="S109" s="184"/>
      <c r="T109" s="184"/>
      <c r="U109" s="184"/>
      <c r="V109" s="184"/>
      <c r="W109" s="185"/>
    </row>
    <row r="110" spans="2:23" ht="28.5" x14ac:dyDescent="0.2">
      <c r="B110" s="55" t="s">
        <v>228</v>
      </c>
      <c r="C110" s="149">
        <v>1.5E-3</v>
      </c>
      <c r="D110" s="149">
        <v>1.5E-3</v>
      </c>
      <c r="E110" s="149">
        <v>1.5E-3</v>
      </c>
    </row>
    <row r="111" spans="2:23" ht="13.5" thickBot="1" x14ac:dyDescent="0.25"/>
    <row r="112" spans="2:23" ht="13.5" thickBot="1" x14ac:dyDescent="0.25">
      <c r="B112" s="122" t="s">
        <v>210</v>
      </c>
      <c r="C112" s="173" t="s">
        <v>227</v>
      </c>
      <c r="D112" s="174"/>
      <c r="E112" s="175"/>
    </row>
    <row r="113" spans="2:23" ht="13.5" thickBot="1" x14ac:dyDescent="0.25">
      <c r="B113" s="225" t="s">
        <v>161</v>
      </c>
      <c r="C113" s="226" t="s">
        <v>211</v>
      </c>
      <c r="D113" s="227" t="s">
        <v>212</v>
      </c>
      <c r="E113" s="228" t="s">
        <v>213</v>
      </c>
      <c r="F113" s="226" t="s">
        <v>165</v>
      </c>
      <c r="G113" s="229" t="s">
        <v>166</v>
      </c>
      <c r="H113" s="227" t="s">
        <v>167</v>
      </c>
      <c r="I113" s="239" t="s">
        <v>236</v>
      </c>
      <c r="J113" s="230" t="s">
        <v>168</v>
      </c>
      <c r="M113" s="176" t="s">
        <v>169</v>
      </c>
      <c r="N113" s="177"/>
      <c r="O113" s="177"/>
      <c r="P113" s="177"/>
      <c r="Q113" s="177"/>
      <c r="R113" s="177"/>
      <c r="S113" s="177"/>
      <c r="T113" s="177"/>
      <c r="U113" s="177"/>
      <c r="V113" s="177"/>
      <c r="W113" s="178"/>
    </row>
    <row r="114" spans="2:23" ht="25.5" x14ac:dyDescent="0.2">
      <c r="B114" s="221" t="s">
        <v>170</v>
      </c>
      <c r="C114" s="123">
        <v>0</v>
      </c>
      <c r="D114" s="124">
        <v>0</v>
      </c>
      <c r="E114" s="125">
        <v>0</v>
      </c>
      <c r="F114" s="252" t="s">
        <v>236</v>
      </c>
      <c r="G114" s="127" t="s">
        <v>171</v>
      </c>
      <c r="H114" s="241" t="s">
        <v>236</v>
      </c>
      <c r="I114" s="241" t="s">
        <v>236</v>
      </c>
      <c r="J114" s="253" t="s">
        <v>236</v>
      </c>
      <c r="K114" s="129">
        <v>0.06</v>
      </c>
      <c r="M114" s="186" t="s">
        <v>45</v>
      </c>
      <c r="N114" s="187"/>
      <c r="O114" s="187"/>
      <c r="P114" s="187"/>
      <c r="Q114" s="187"/>
      <c r="R114" s="187"/>
      <c r="S114" s="187"/>
      <c r="T114" s="187"/>
      <c r="U114" s="187"/>
      <c r="V114" s="187"/>
      <c r="W114" s="188"/>
    </row>
    <row r="115" spans="2:23" ht="25.5" x14ac:dyDescent="0.2">
      <c r="B115" s="222" t="s">
        <v>172</v>
      </c>
      <c r="C115" s="123">
        <v>0.96740000000000004</v>
      </c>
      <c r="D115" s="124">
        <v>0.95630000000000004</v>
      </c>
      <c r="E115" s="125">
        <v>0.96499999999999997</v>
      </c>
      <c r="F115" s="126">
        <v>0.95</v>
      </c>
      <c r="G115" s="127" t="s">
        <v>173</v>
      </c>
      <c r="H115" s="128">
        <f>F115+5%</f>
        <v>1</v>
      </c>
      <c r="I115" s="128">
        <f>F115-5%</f>
        <v>0.89999999999999991</v>
      </c>
      <c r="J115" s="223" t="s">
        <v>214</v>
      </c>
      <c r="K115" s="129">
        <v>0.05</v>
      </c>
      <c r="M115" s="182"/>
      <c r="N115" s="180"/>
      <c r="O115" s="180"/>
      <c r="P115" s="180"/>
      <c r="Q115" s="180"/>
      <c r="R115" s="180"/>
      <c r="S115" s="180"/>
      <c r="T115" s="180"/>
      <c r="U115" s="180"/>
      <c r="V115" s="180"/>
      <c r="W115" s="181"/>
    </row>
    <row r="116" spans="2:23" ht="25.5" x14ac:dyDescent="0.2">
      <c r="B116" s="221" t="s">
        <v>174</v>
      </c>
      <c r="C116" s="123">
        <v>0</v>
      </c>
      <c r="D116" s="124">
        <v>0</v>
      </c>
      <c r="E116" s="125">
        <v>0</v>
      </c>
      <c r="F116" s="252" t="s">
        <v>236</v>
      </c>
      <c r="G116" s="127" t="s">
        <v>171</v>
      </c>
      <c r="H116" s="241" t="s">
        <v>236</v>
      </c>
      <c r="I116" s="241" t="s">
        <v>236</v>
      </c>
      <c r="J116" s="240" t="s">
        <v>236</v>
      </c>
      <c r="K116" s="129">
        <v>0.06</v>
      </c>
      <c r="M116" s="182"/>
      <c r="N116" s="180"/>
      <c r="O116" s="180"/>
      <c r="P116" s="180"/>
      <c r="Q116" s="180"/>
      <c r="R116" s="180"/>
      <c r="S116" s="180"/>
      <c r="T116" s="180"/>
      <c r="U116" s="180"/>
      <c r="V116" s="180"/>
      <c r="W116" s="181"/>
    </row>
    <row r="117" spans="2:23" x14ac:dyDescent="0.2">
      <c r="B117" s="222" t="s">
        <v>70</v>
      </c>
      <c r="C117" s="123">
        <v>3.2599999999999997E-2</v>
      </c>
      <c r="D117" s="124">
        <v>4.3700000000000003E-2</v>
      </c>
      <c r="E117" s="125">
        <v>3.5000000000000003E-2</v>
      </c>
      <c r="F117" s="126">
        <v>0.05</v>
      </c>
      <c r="G117" s="127" t="s">
        <v>173</v>
      </c>
      <c r="H117" s="145">
        <f>F117+5%</f>
        <v>0.1</v>
      </c>
      <c r="I117" s="145">
        <f>F117-5%</f>
        <v>0</v>
      </c>
      <c r="J117" s="224" t="s">
        <v>78</v>
      </c>
      <c r="K117" s="129">
        <v>0.05</v>
      </c>
      <c r="M117" s="182"/>
      <c r="N117" s="180"/>
      <c r="O117" s="180"/>
      <c r="P117" s="180"/>
      <c r="Q117" s="180"/>
      <c r="R117" s="180"/>
      <c r="S117" s="180"/>
      <c r="T117" s="180"/>
      <c r="U117" s="180"/>
      <c r="V117" s="180"/>
      <c r="W117" s="181"/>
    </row>
    <row r="118" spans="2:23" x14ac:dyDescent="0.2">
      <c r="B118" s="222" t="s">
        <v>175</v>
      </c>
      <c r="C118" s="130">
        <f>SUM(C114:C117)</f>
        <v>1</v>
      </c>
      <c r="D118" s="131">
        <f>SUM(D114:D117)</f>
        <v>1</v>
      </c>
      <c r="E118" s="132">
        <f>SUM(E114:E117)</f>
        <v>1</v>
      </c>
      <c r="F118" s="133">
        <v>1</v>
      </c>
      <c r="G118" s="241" t="s">
        <v>236</v>
      </c>
      <c r="H118" s="241" t="s">
        <v>236</v>
      </c>
      <c r="I118" s="241" t="s">
        <v>236</v>
      </c>
      <c r="J118" s="240" t="s">
        <v>236</v>
      </c>
      <c r="M118" s="182"/>
      <c r="N118" s="180"/>
      <c r="O118" s="180"/>
      <c r="P118" s="180"/>
      <c r="Q118" s="180"/>
      <c r="R118" s="180"/>
      <c r="S118" s="180"/>
      <c r="T118" s="180"/>
      <c r="U118" s="180"/>
      <c r="V118" s="180"/>
      <c r="W118" s="181"/>
    </row>
    <row r="119" spans="2:23" ht="13.5" thickBot="1" x14ac:dyDescent="0.25">
      <c r="B119" s="231" t="s">
        <v>176</v>
      </c>
      <c r="C119" s="232">
        <v>0</v>
      </c>
      <c r="D119" s="233">
        <v>0</v>
      </c>
      <c r="E119" s="234">
        <v>0</v>
      </c>
      <c r="F119" s="254" t="s">
        <v>236</v>
      </c>
      <c r="G119" s="236" t="s">
        <v>171</v>
      </c>
      <c r="H119" s="250" t="s">
        <v>236</v>
      </c>
      <c r="I119" s="250" t="s">
        <v>236</v>
      </c>
      <c r="J119" s="251" t="s">
        <v>236</v>
      </c>
      <c r="K119" s="129">
        <v>0.06</v>
      </c>
      <c r="M119" s="183"/>
      <c r="N119" s="184"/>
      <c r="O119" s="184"/>
      <c r="P119" s="184"/>
      <c r="Q119" s="184"/>
      <c r="R119" s="184"/>
      <c r="S119" s="184"/>
      <c r="T119" s="184"/>
      <c r="U119" s="184"/>
      <c r="V119" s="184"/>
      <c r="W119" s="185"/>
    </row>
    <row r="120" spans="2:23" ht="28.5" x14ac:dyDescent="0.2">
      <c r="B120" s="55" t="s">
        <v>228</v>
      </c>
      <c r="C120" s="149">
        <v>1.5E-3</v>
      </c>
      <c r="D120" s="149">
        <v>1.5E-3</v>
      </c>
      <c r="E120" s="149">
        <v>1.5E-3</v>
      </c>
    </row>
    <row r="121" spans="2:23" ht="13.5" thickBot="1" x14ac:dyDescent="0.25"/>
    <row r="122" spans="2:23" ht="13.5" thickBot="1" x14ac:dyDescent="0.25">
      <c r="B122" s="122" t="s">
        <v>215</v>
      </c>
      <c r="C122" s="173" t="s">
        <v>227</v>
      </c>
      <c r="D122" s="174"/>
      <c r="E122" s="175"/>
    </row>
    <row r="123" spans="2:23" ht="13.5" thickBot="1" x14ac:dyDescent="0.25">
      <c r="B123" s="225" t="s">
        <v>161</v>
      </c>
      <c r="C123" s="226" t="s">
        <v>216</v>
      </c>
      <c r="D123" s="227" t="s">
        <v>217</v>
      </c>
      <c r="E123" s="228" t="s">
        <v>218</v>
      </c>
      <c r="F123" s="226" t="s">
        <v>165</v>
      </c>
      <c r="G123" s="229" t="s">
        <v>166</v>
      </c>
      <c r="H123" s="227" t="s">
        <v>167</v>
      </c>
      <c r="I123" s="239" t="s">
        <v>236</v>
      </c>
      <c r="J123" s="230" t="s">
        <v>168</v>
      </c>
      <c r="M123" s="176" t="s">
        <v>169</v>
      </c>
      <c r="N123" s="177"/>
      <c r="O123" s="177"/>
      <c r="P123" s="177"/>
      <c r="Q123" s="177"/>
      <c r="R123" s="177"/>
      <c r="S123" s="177"/>
      <c r="T123" s="177"/>
      <c r="U123" s="177"/>
      <c r="V123" s="177"/>
      <c r="W123" s="178"/>
    </row>
    <row r="124" spans="2:23" ht="25.5" x14ac:dyDescent="0.2">
      <c r="B124" s="221" t="s">
        <v>170</v>
      </c>
      <c r="C124" s="123">
        <v>0</v>
      </c>
      <c r="D124" s="124">
        <v>0</v>
      </c>
      <c r="E124" s="125">
        <v>0</v>
      </c>
      <c r="F124" s="252" t="s">
        <v>236</v>
      </c>
      <c r="G124" s="127" t="s">
        <v>171</v>
      </c>
      <c r="H124" s="241" t="s">
        <v>236</v>
      </c>
      <c r="I124" s="241" t="s">
        <v>236</v>
      </c>
      <c r="J124" s="253" t="s">
        <v>236</v>
      </c>
      <c r="K124" s="129">
        <v>0.06</v>
      </c>
      <c r="M124" s="186" t="s">
        <v>44</v>
      </c>
      <c r="N124" s="187"/>
      <c r="O124" s="187"/>
      <c r="P124" s="187"/>
      <c r="Q124" s="187"/>
      <c r="R124" s="187"/>
      <c r="S124" s="187"/>
      <c r="T124" s="187"/>
      <c r="U124" s="187"/>
      <c r="V124" s="187"/>
      <c r="W124" s="188"/>
    </row>
    <row r="125" spans="2:23" ht="25.5" x14ac:dyDescent="0.2">
      <c r="B125" s="222" t="s">
        <v>172</v>
      </c>
      <c r="C125" s="123">
        <v>0.97409999999999997</v>
      </c>
      <c r="D125" s="124">
        <v>0.91890000000000005</v>
      </c>
      <c r="E125" s="125">
        <v>0.97709999999999997</v>
      </c>
      <c r="F125" s="126">
        <v>0.95</v>
      </c>
      <c r="G125" s="127" t="s">
        <v>173</v>
      </c>
      <c r="H125" s="128">
        <f>F125+5%</f>
        <v>1</v>
      </c>
      <c r="I125" s="128">
        <f>F125-5%</f>
        <v>0.89999999999999991</v>
      </c>
      <c r="J125" s="223" t="s">
        <v>28</v>
      </c>
      <c r="K125" s="129">
        <v>0.05</v>
      </c>
      <c r="M125" s="182"/>
      <c r="N125" s="180"/>
      <c r="O125" s="180"/>
      <c r="P125" s="180"/>
      <c r="Q125" s="180"/>
      <c r="R125" s="180"/>
      <c r="S125" s="180"/>
      <c r="T125" s="180"/>
      <c r="U125" s="180"/>
      <c r="V125" s="180"/>
      <c r="W125" s="181"/>
    </row>
    <row r="126" spans="2:23" ht="25.5" x14ac:dyDescent="0.2">
      <c r="B126" s="221" t="s">
        <v>174</v>
      </c>
      <c r="C126" s="123">
        <v>0</v>
      </c>
      <c r="D126" s="124">
        <v>0</v>
      </c>
      <c r="E126" s="125">
        <v>0</v>
      </c>
      <c r="F126" s="252" t="s">
        <v>236</v>
      </c>
      <c r="G126" s="127" t="s">
        <v>171</v>
      </c>
      <c r="H126" s="241" t="s">
        <v>236</v>
      </c>
      <c r="I126" s="241" t="s">
        <v>236</v>
      </c>
      <c r="J126" s="240" t="s">
        <v>236</v>
      </c>
      <c r="K126" s="129">
        <v>0.06</v>
      </c>
      <c r="M126" s="182"/>
      <c r="N126" s="180"/>
      <c r="O126" s="180"/>
      <c r="P126" s="180"/>
      <c r="Q126" s="180"/>
      <c r="R126" s="180"/>
      <c r="S126" s="180"/>
      <c r="T126" s="180"/>
      <c r="U126" s="180"/>
      <c r="V126" s="180"/>
      <c r="W126" s="181"/>
    </row>
    <row r="127" spans="2:23" x14ac:dyDescent="0.2">
      <c r="B127" s="222" t="s">
        <v>70</v>
      </c>
      <c r="C127" s="123">
        <v>2.5899999999999999E-2</v>
      </c>
      <c r="D127" s="124">
        <v>8.1100000000000005E-2</v>
      </c>
      <c r="E127" s="125">
        <v>2.29E-2</v>
      </c>
      <c r="F127" s="126">
        <v>0.05</v>
      </c>
      <c r="G127" s="127" t="s">
        <v>173</v>
      </c>
      <c r="H127" s="145">
        <f>F127+5%</f>
        <v>0.1</v>
      </c>
      <c r="I127" s="145">
        <f>F127-5%</f>
        <v>0</v>
      </c>
      <c r="J127" s="224" t="s">
        <v>78</v>
      </c>
      <c r="K127" s="129">
        <v>0.05</v>
      </c>
      <c r="M127" s="182"/>
      <c r="N127" s="180"/>
      <c r="O127" s="180"/>
      <c r="P127" s="180"/>
      <c r="Q127" s="180"/>
      <c r="R127" s="180"/>
      <c r="S127" s="180"/>
      <c r="T127" s="180"/>
      <c r="U127" s="180"/>
      <c r="V127" s="180"/>
      <c r="W127" s="181"/>
    </row>
    <row r="128" spans="2:23" x14ac:dyDescent="0.2">
      <c r="B128" s="222" t="s">
        <v>175</v>
      </c>
      <c r="C128" s="130">
        <f>SUM(C124:C127)</f>
        <v>1</v>
      </c>
      <c r="D128" s="131">
        <f>SUM(D124:D127)</f>
        <v>1</v>
      </c>
      <c r="E128" s="132">
        <f>SUM(E124:E127)</f>
        <v>1</v>
      </c>
      <c r="F128" s="133">
        <v>1</v>
      </c>
      <c r="G128" s="241" t="s">
        <v>236</v>
      </c>
      <c r="H128" s="241" t="s">
        <v>236</v>
      </c>
      <c r="I128" s="241" t="s">
        <v>236</v>
      </c>
      <c r="J128" s="240" t="s">
        <v>236</v>
      </c>
      <c r="M128" s="182"/>
      <c r="N128" s="180"/>
      <c r="O128" s="180"/>
      <c r="P128" s="180"/>
      <c r="Q128" s="180"/>
      <c r="R128" s="180"/>
      <c r="S128" s="180"/>
      <c r="T128" s="180"/>
      <c r="U128" s="180"/>
      <c r="V128" s="180"/>
      <c r="W128" s="181"/>
    </row>
    <row r="129" spans="2:23" ht="13.5" thickBot="1" x14ac:dyDescent="0.25">
      <c r="B129" s="231" t="s">
        <v>176</v>
      </c>
      <c r="C129" s="232">
        <v>0</v>
      </c>
      <c r="D129" s="233">
        <v>0</v>
      </c>
      <c r="E129" s="234">
        <v>0</v>
      </c>
      <c r="F129" s="254" t="s">
        <v>236</v>
      </c>
      <c r="G129" s="236" t="s">
        <v>171</v>
      </c>
      <c r="H129" s="250" t="s">
        <v>236</v>
      </c>
      <c r="I129" s="250" t="s">
        <v>236</v>
      </c>
      <c r="J129" s="251" t="s">
        <v>236</v>
      </c>
      <c r="K129" s="129">
        <v>0.06</v>
      </c>
      <c r="M129" s="183"/>
      <c r="N129" s="184"/>
      <c r="O129" s="184"/>
      <c r="P129" s="184"/>
      <c r="Q129" s="184"/>
      <c r="R129" s="184"/>
      <c r="S129" s="184"/>
      <c r="T129" s="184"/>
      <c r="U129" s="184"/>
      <c r="V129" s="184"/>
      <c r="W129" s="185"/>
    </row>
    <row r="130" spans="2:23" ht="28.5" x14ac:dyDescent="0.2">
      <c r="B130" s="55" t="s">
        <v>228</v>
      </c>
      <c r="C130" s="149">
        <v>1.5E-3</v>
      </c>
      <c r="D130" s="149">
        <v>1.5E-3</v>
      </c>
      <c r="E130" s="149">
        <v>1.5E-3</v>
      </c>
    </row>
    <row r="131" spans="2:23" ht="13.5" thickBot="1" x14ac:dyDescent="0.25"/>
    <row r="132" spans="2:23" ht="13.5" thickBot="1" x14ac:dyDescent="0.25">
      <c r="B132" s="122" t="s">
        <v>219</v>
      </c>
      <c r="C132" s="173" t="s">
        <v>227</v>
      </c>
      <c r="D132" s="174"/>
      <c r="E132" s="175"/>
    </row>
    <row r="133" spans="2:23" ht="13.5" thickBot="1" x14ac:dyDescent="0.25">
      <c r="B133" s="225" t="s">
        <v>161</v>
      </c>
      <c r="C133" s="226" t="s">
        <v>216</v>
      </c>
      <c r="D133" s="227" t="s">
        <v>217</v>
      </c>
      <c r="E133" s="228" t="s">
        <v>218</v>
      </c>
      <c r="F133" s="226" t="s">
        <v>165</v>
      </c>
      <c r="G133" s="229" t="s">
        <v>166</v>
      </c>
      <c r="H133" s="227" t="s">
        <v>167</v>
      </c>
      <c r="I133" s="239" t="s">
        <v>236</v>
      </c>
      <c r="J133" s="230" t="s">
        <v>168</v>
      </c>
      <c r="M133" s="176" t="s">
        <v>169</v>
      </c>
      <c r="N133" s="177"/>
      <c r="O133" s="177"/>
      <c r="P133" s="177"/>
      <c r="Q133" s="177"/>
      <c r="R133" s="177"/>
      <c r="S133" s="177"/>
      <c r="T133" s="177"/>
      <c r="U133" s="177"/>
      <c r="V133" s="177"/>
      <c r="W133" s="178"/>
    </row>
    <row r="134" spans="2:23" ht="25.5" x14ac:dyDescent="0.2">
      <c r="B134" s="221" t="s">
        <v>170</v>
      </c>
      <c r="C134" s="255" t="s">
        <v>236</v>
      </c>
      <c r="D134" s="256" t="s">
        <v>236</v>
      </c>
      <c r="E134" s="257" t="s">
        <v>236</v>
      </c>
      <c r="F134" s="252" t="s">
        <v>236</v>
      </c>
      <c r="G134" s="127" t="s">
        <v>171</v>
      </c>
      <c r="H134" s="241" t="s">
        <v>236</v>
      </c>
      <c r="I134" s="241" t="s">
        <v>236</v>
      </c>
      <c r="J134" s="253" t="s">
        <v>236</v>
      </c>
      <c r="K134" s="129">
        <v>0.06</v>
      </c>
      <c r="M134" s="186" t="s">
        <v>39</v>
      </c>
      <c r="N134" s="187"/>
      <c r="O134" s="187"/>
      <c r="P134" s="187"/>
      <c r="Q134" s="187"/>
      <c r="R134" s="187"/>
      <c r="S134" s="187"/>
      <c r="T134" s="187"/>
      <c r="U134" s="187"/>
      <c r="V134" s="187"/>
      <c r="W134" s="188"/>
    </row>
    <row r="135" spans="2:23" x14ac:dyDescent="0.2">
      <c r="B135" s="222" t="s">
        <v>172</v>
      </c>
      <c r="C135" s="255" t="s">
        <v>236</v>
      </c>
      <c r="D135" s="256" t="s">
        <v>236</v>
      </c>
      <c r="E135" s="257" t="s">
        <v>236</v>
      </c>
      <c r="F135" s="252" t="s">
        <v>236</v>
      </c>
      <c r="G135" s="127" t="s">
        <v>173</v>
      </c>
      <c r="H135" s="241" t="s">
        <v>236</v>
      </c>
      <c r="I135" s="241" t="s">
        <v>236</v>
      </c>
      <c r="J135" s="253" t="s">
        <v>236</v>
      </c>
      <c r="K135" s="129">
        <v>0.05</v>
      </c>
      <c r="M135" s="182"/>
      <c r="N135" s="180"/>
      <c r="O135" s="180"/>
      <c r="P135" s="180"/>
      <c r="Q135" s="180"/>
      <c r="R135" s="180"/>
      <c r="S135" s="180"/>
      <c r="T135" s="180"/>
      <c r="U135" s="180"/>
      <c r="V135" s="180"/>
      <c r="W135" s="181"/>
    </row>
    <row r="136" spans="2:23" ht="25.5" x14ac:dyDescent="0.2">
      <c r="B136" s="221" t="s">
        <v>174</v>
      </c>
      <c r="C136" s="255" t="s">
        <v>236</v>
      </c>
      <c r="D136" s="256" t="s">
        <v>236</v>
      </c>
      <c r="E136" s="257" t="s">
        <v>236</v>
      </c>
      <c r="F136" s="252" t="s">
        <v>236</v>
      </c>
      <c r="G136" s="127" t="s">
        <v>171</v>
      </c>
      <c r="H136" s="241" t="s">
        <v>236</v>
      </c>
      <c r="I136" s="241" t="s">
        <v>236</v>
      </c>
      <c r="J136" s="240" t="s">
        <v>236</v>
      </c>
      <c r="K136" s="129">
        <v>0.06</v>
      </c>
      <c r="M136" s="182"/>
      <c r="N136" s="180"/>
      <c r="O136" s="180"/>
      <c r="P136" s="180"/>
      <c r="Q136" s="180"/>
      <c r="R136" s="180"/>
      <c r="S136" s="180"/>
      <c r="T136" s="180"/>
      <c r="U136" s="180"/>
      <c r="V136" s="180"/>
      <c r="W136" s="181"/>
    </row>
    <row r="137" spans="2:23" x14ac:dyDescent="0.2">
      <c r="B137" s="222" t="s">
        <v>70</v>
      </c>
      <c r="C137" s="123">
        <v>1</v>
      </c>
      <c r="D137" s="124">
        <v>1</v>
      </c>
      <c r="E137" s="125">
        <v>1</v>
      </c>
      <c r="F137" s="126">
        <v>0.95</v>
      </c>
      <c r="G137" s="127" t="s">
        <v>173</v>
      </c>
      <c r="H137" s="145">
        <f>F137+5%</f>
        <v>1</v>
      </c>
      <c r="I137" s="145">
        <f>F137-5%</f>
        <v>0.89999999999999991</v>
      </c>
      <c r="J137" s="224" t="s">
        <v>78</v>
      </c>
      <c r="K137" s="129">
        <v>0.05</v>
      </c>
      <c r="M137" s="182"/>
      <c r="N137" s="180"/>
      <c r="O137" s="180"/>
      <c r="P137" s="180"/>
      <c r="Q137" s="180"/>
      <c r="R137" s="180"/>
      <c r="S137" s="180"/>
      <c r="T137" s="180"/>
      <c r="U137" s="180"/>
      <c r="V137" s="180"/>
      <c r="W137" s="181"/>
    </row>
    <row r="138" spans="2:23" x14ac:dyDescent="0.2">
      <c r="B138" s="222" t="s">
        <v>175</v>
      </c>
      <c r="C138" s="130">
        <f>SUM(C134:C137)</f>
        <v>1</v>
      </c>
      <c r="D138" s="131">
        <f>SUM(D134:D137)</f>
        <v>1</v>
      </c>
      <c r="E138" s="132">
        <f>SUM(E134:E137)</f>
        <v>1</v>
      </c>
      <c r="F138" s="133">
        <f>SUM(F137)</f>
        <v>0.95</v>
      </c>
      <c r="G138" s="241" t="s">
        <v>236</v>
      </c>
      <c r="H138" s="241" t="s">
        <v>236</v>
      </c>
      <c r="I138" s="241" t="s">
        <v>236</v>
      </c>
      <c r="J138" s="240" t="s">
        <v>236</v>
      </c>
      <c r="M138" s="182"/>
      <c r="N138" s="180"/>
      <c r="O138" s="180"/>
      <c r="P138" s="180"/>
      <c r="Q138" s="180"/>
      <c r="R138" s="180"/>
      <c r="S138" s="180"/>
      <c r="T138" s="180"/>
      <c r="U138" s="180"/>
      <c r="V138" s="180"/>
      <c r="W138" s="181"/>
    </row>
    <row r="139" spans="2:23" ht="13.5" thickBot="1" x14ac:dyDescent="0.25">
      <c r="B139" s="231" t="s">
        <v>176</v>
      </c>
      <c r="C139" s="258" t="s">
        <v>236</v>
      </c>
      <c r="D139" s="259" t="s">
        <v>236</v>
      </c>
      <c r="E139" s="260" t="s">
        <v>236</v>
      </c>
      <c r="F139" s="254" t="s">
        <v>236</v>
      </c>
      <c r="G139" s="236" t="s">
        <v>171</v>
      </c>
      <c r="H139" s="250" t="s">
        <v>236</v>
      </c>
      <c r="I139" s="250" t="s">
        <v>236</v>
      </c>
      <c r="J139" s="251" t="s">
        <v>236</v>
      </c>
      <c r="K139" s="129">
        <v>0.06</v>
      </c>
      <c r="M139" s="183"/>
      <c r="N139" s="184"/>
      <c r="O139" s="184"/>
      <c r="P139" s="184"/>
      <c r="Q139" s="184"/>
      <c r="R139" s="184"/>
      <c r="S139" s="184"/>
      <c r="T139" s="184"/>
      <c r="U139" s="184"/>
      <c r="V139" s="184"/>
      <c r="W139" s="185"/>
    </row>
    <row r="140" spans="2:23" ht="28.5" x14ac:dyDescent="0.2">
      <c r="B140" s="55" t="s">
        <v>228</v>
      </c>
      <c r="C140" s="149">
        <v>1E-3</v>
      </c>
      <c r="D140" s="149">
        <v>1E-3</v>
      </c>
      <c r="E140" s="149">
        <v>1E-3</v>
      </c>
    </row>
    <row r="141" spans="2:23" ht="13.5" thickBot="1" x14ac:dyDescent="0.25"/>
    <row r="142" spans="2:23" ht="13.5" thickBot="1" x14ac:dyDescent="0.25">
      <c r="B142" s="122" t="s">
        <v>220</v>
      </c>
      <c r="C142" s="173" t="s">
        <v>227</v>
      </c>
      <c r="D142" s="174"/>
      <c r="E142" s="175"/>
    </row>
    <row r="143" spans="2:23" ht="26.25" customHeight="1" thickBot="1" x14ac:dyDescent="0.25">
      <c r="B143" s="225" t="s">
        <v>161</v>
      </c>
      <c r="C143" s="226" t="s">
        <v>220</v>
      </c>
      <c r="D143" s="239" t="s">
        <v>236</v>
      </c>
      <c r="E143" s="243" t="s">
        <v>237</v>
      </c>
      <c r="F143" s="226" t="s">
        <v>231</v>
      </c>
      <c r="G143" s="229" t="s">
        <v>166</v>
      </c>
      <c r="H143" s="261" t="s">
        <v>167</v>
      </c>
      <c r="I143" s="262" t="s">
        <v>238</v>
      </c>
      <c r="J143" s="230" t="s">
        <v>168</v>
      </c>
      <c r="M143" s="176" t="s">
        <v>169</v>
      </c>
      <c r="N143" s="177"/>
      <c r="O143" s="177"/>
      <c r="P143" s="177"/>
      <c r="Q143" s="177"/>
      <c r="R143" s="177"/>
      <c r="S143" s="177"/>
      <c r="T143" s="177"/>
      <c r="U143" s="177"/>
      <c r="V143" s="177"/>
      <c r="W143" s="178"/>
    </row>
    <row r="144" spans="2:23" ht="25.5" customHeight="1" x14ac:dyDescent="0.2">
      <c r="B144" s="221" t="s">
        <v>170</v>
      </c>
      <c r="C144" s="123">
        <v>0.80530000000000002</v>
      </c>
      <c r="D144" s="244" t="s">
        <v>236</v>
      </c>
      <c r="E144" s="245" t="s">
        <v>236</v>
      </c>
      <c r="F144" s="152">
        <v>0.95</v>
      </c>
      <c r="G144" s="127" t="s">
        <v>171</v>
      </c>
      <c r="H144" s="128">
        <f>F144+6%</f>
        <v>1.01</v>
      </c>
      <c r="I144" s="128">
        <f>F144-6%</f>
        <v>0.8899999999999999</v>
      </c>
      <c r="J144" s="223" t="s">
        <v>130</v>
      </c>
      <c r="K144" s="129">
        <v>0.06</v>
      </c>
      <c r="M144" s="186" t="s">
        <v>129</v>
      </c>
      <c r="N144" s="194"/>
      <c r="O144" s="194"/>
      <c r="P144" s="194"/>
      <c r="Q144" s="194"/>
      <c r="R144" s="194"/>
      <c r="S144" s="194"/>
      <c r="T144" s="194"/>
      <c r="U144" s="194"/>
      <c r="V144" s="194"/>
      <c r="W144" s="195"/>
    </row>
    <row r="145" spans="2:23" ht="14.25" customHeight="1" x14ac:dyDescent="0.2">
      <c r="B145" s="222" t="s">
        <v>172</v>
      </c>
      <c r="C145" s="123">
        <v>0.20880000000000001</v>
      </c>
      <c r="D145" s="244" t="s">
        <v>236</v>
      </c>
      <c r="E145" s="245" t="s">
        <v>236</v>
      </c>
      <c r="F145" s="152">
        <v>0.3</v>
      </c>
      <c r="G145" s="127" t="s">
        <v>173</v>
      </c>
      <c r="H145" s="128">
        <f>F145+5%</f>
        <v>0.35</v>
      </c>
      <c r="I145" s="128">
        <f>F145-5%</f>
        <v>0.25</v>
      </c>
      <c r="J145" s="224" t="s">
        <v>73</v>
      </c>
      <c r="K145" s="129">
        <v>0.05</v>
      </c>
      <c r="M145" s="179"/>
      <c r="N145" s="189"/>
      <c r="O145" s="189"/>
      <c r="P145" s="189"/>
      <c r="Q145" s="189"/>
      <c r="R145" s="189"/>
      <c r="S145" s="189"/>
      <c r="T145" s="189"/>
      <c r="U145" s="189"/>
      <c r="V145" s="189"/>
      <c r="W145" s="190"/>
    </row>
    <row r="146" spans="2:23" ht="25.5" x14ac:dyDescent="0.2">
      <c r="B146" s="221" t="s">
        <v>174</v>
      </c>
      <c r="C146" s="123">
        <v>0.14729999999999999</v>
      </c>
      <c r="D146" s="244" t="s">
        <v>236</v>
      </c>
      <c r="E146" s="245" t="s">
        <v>236</v>
      </c>
      <c r="F146" s="152">
        <v>0.06</v>
      </c>
      <c r="G146" s="127" t="s">
        <v>171</v>
      </c>
      <c r="H146" s="128">
        <f t="shared" ref="H146" si="37">F146+6%</f>
        <v>0.12</v>
      </c>
      <c r="I146" s="128">
        <f t="shared" ref="I146" si="38">F146-6%</f>
        <v>0</v>
      </c>
      <c r="J146" s="224" t="s">
        <v>74</v>
      </c>
      <c r="K146" s="129">
        <v>0.06</v>
      </c>
      <c r="M146" s="179"/>
      <c r="N146" s="189"/>
      <c r="O146" s="189"/>
      <c r="P146" s="189"/>
      <c r="Q146" s="189"/>
      <c r="R146" s="189"/>
      <c r="S146" s="189"/>
      <c r="T146" s="189"/>
      <c r="U146" s="189"/>
      <c r="V146" s="189"/>
      <c r="W146" s="190"/>
    </row>
    <row r="147" spans="2:23" ht="25.5" x14ac:dyDescent="0.2">
      <c r="B147" s="221" t="s">
        <v>67</v>
      </c>
      <c r="C147" s="123">
        <v>0</v>
      </c>
      <c r="D147" s="244" t="s">
        <v>236</v>
      </c>
      <c r="E147" s="245" t="s">
        <v>236</v>
      </c>
      <c r="F147" s="126">
        <v>0.05</v>
      </c>
      <c r="G147" s="127" t="s">
        <v>173</v>
      </c>
      <c r="H147" s="128">
        <f t="shared" ref="H147:H148" si="39">F147+5%</f>
        <v>0.1</v>
      </c>
      <c r="I147" s="128">
        <f t="shared" ref="I147:I148" si="40">F147-5%</f>
        <v>0</v>
      </c>
      <c r="J147" s="223" t="s">
        <v>76</v>
      </c>
      <c r="K147" s="129"/>
      <c r="M147" s="179"/>
      <c r="N147" s="189"/>
      <c r="O147" s="189"/>
      <c r="P147" s="189"/>
      <c r="Q147" s="189"/>
      <c r="R147" s="189"/>
      <c r="S147" s="189"/>
      <c r="T147" s="189"/>
      <c r="U147" s="189"/>
      <c r="V147" s="189"/>
      <c r="W147" s="190"/>
    </row>
    <row r="148" spans="2:23" ht="14.25" customHeight="1" x14ac:dyDescent="0.2">
      <c r="B148" s="221" t="s">
        <v>68</v>
      </c>
      <c r="C148" s="123">
        <v>0</v>
      </c>
      <c r="D148" s="244" t="s">
        <v>236</v>
      </c>
      <c r="E148" s="245" t="s">
        <v>236</v>
      </c>
      <c r="F148" s="126">
        <v>0.05</v>
      </c>
      <c r="G148" s="127" t="s">
        <v>173</v>
      </c>
      <c r="H148" s="128">
        <f t="shared" si="39"/>
        <v>0.1</v>
      </c>
      <c r="I148" s="128">
        <f t="shared" si="40"/>
        <v>0</v>
      </c>
      <c r="J148" s="224" t="s">
        <v>77</v>
      </c>
      <c r="K148" s="129"/>
      <c r="M148" s="179"/>
      <c r="N148" s="189"/>
      <c r="O148" s="189"/>
      <c r="P148" s="189"/>
      <c r="Q148" s="189"/>
      <c r="R148" s="189"/>
      <c r="S148" s="189"/>
      <c r="T148" s="189"/>
      <c r="U148" s="189"/>
      <c r="V148" s="189"/>
      <c r="W148" s="190"/>
    </row>
    <row r="149" spans="2:23" ht="14.25" customHeight="1" x14ac:dyDescent="0.2">
      <c r="B149" s="222" t="s">
        <v>69</v>
      </c>
      <c r="C149" s="123">
        <v>0</v>
      </c>
      <c r="D149" s="244" t="s">
        <v>236</v>
      </c>
      <c r="E149" s="245" t="s">
        <v>236</v>
      </c>
      <c r="F149" s="126">
        <v>0.05</v>
      </c>
      <c r="G149" s="127" t="s">
        <v>173</v>
      </c>
      <c r="H149" s="128">
        <f>F149+5%</f>
        <v>0.1</v>
      </c>
      <c r="I149" s="128">
        <f>F149-5%</f>
        <v>0</v>
      </c>
      <c r="J149" s="224" t="s">
        <v>78</v>
      </c>
      <c r="K149" s="129"/>
      <c r="M149" s="179"/>
      <c r="N149" s="189"/>
      <c r="O149" s="189"/>
      <c r="P149" s="189"/>
      <c r="Q149" s="189"/>
      <c r="R149" s="189"/>
      <c r="S149" s="189"/>
      <c r="T149" s="189"/>
      <c r="U149" s="189"/>
      <c r="V149" s="189"/>
      <c r="W149" s="190"/>
    </row>
    <row r="150" spans="2:23" ht="14.25" customHeight="1" x14ac:dyDescent="0.2">
      <c r="B150" s="222" t="s">
        <v>107</v>
      </c>
      <c r="C150" s="123">
        <v>0</v>
      </c>
      <c r="D150" s="244" t="s">
        <v>236</v>
      </c>
      <c r="E150" s="245" t="s">
        <v>236</v>
      </c>
      <c r="F150" s="126">
        <v>0.05</v>
      </c>
      <c r="G150" s="127" t="s">
        <v>173</v>
      </c>
      <c r="H150" s="128">
        <f>F150+5%</f>
        <v>0.1</v>
      </c>
      <c r="I150" s="128">
        <f>F150-5%</f>
        <v>0</v>
      </c>
      <c r="J150" s="224" t="s">
        <v>78</v>
      </c>
      <c r="K150" s="129">
        <v>0.05</v>
      </c>
      <c r="M150" s="179"/>
      <c r="N150" s="189"/>
      <c r="O150" s="189"/>
      <c r="P150" s="189"/>
      <c r="Q150" s="189"/>
      <c r="R150" s="189"/>
      <c r="S150" s="189"/>
      <c r="T150" s="189"/>
      <c r="U150" s="189"/>
      <c r="V150" s="189"/>
      <c r="W150" s="190"/>
    </row>
    <row r="151" spans="2:23" ht="14.25" customHeight="1" x14ac:dyDescent="0.2">
      <c r="B151" s="222" t="s">
        <v>70</v>
      </c>
      <c r="C151" s="123">
        <v>5.3499999999999999E-2</v>
      </c>
      <c r="D151" s="244" t="s">
        <v>236</v>
      </c>
      <c r="E151" s="245" t="s">
        <v>236</v>
      </c>
      <c r="F151" s="152">
        <v>0.12</v>
      </c>
      <c r="G151" s="127" t="s">
        <v>173</v>
      </c>
      <c r="H151" s="128">
        <f>F151+5%</f>
        <v>0.16999999999999998</v>
      </c>
      <c r="I151" s="128">
        <f>F151-5%</f>
        <v>6.9999999999999993E-2</v>
      </c>
      <c r="J151" s="224" t="s">
        <v>78</v>
      </c>
      <c r="K151" s="129"/>
      <c r="M151" s="179"/>
      <c r="N151" s="189"/>
      <c r="O151" s="189"/>
      <c r="P151" s="189"/>
      <c r="Q151" s="189"/>
      <c r="R151" s="189"/>
      <c r="S151" s="189"/>
      <c r="T151" s="189"/>
      <c r="U151" s="189"/>
      <c r="V151" s="189"/>
      <c r="W151" s="190"/>
    </row>
    <row r="152" spans="2:23" ht="14.25" customHeight="1" x14ac:dyDescent="0.2">
      <c r="B152" s="222" t="s">
        <v>71</v>
      </c>
      <c r="C152" s="123">
        <v>0</v>
      </c>
      <c r="D152" s="244" t="s">
        <v>236</v>
      </c>
      <c r="E152" s="245" t="s">
        <v>236</v>
      </c>
      <c r="F152" s="126">
        <v>0.05</v>
      </c>
      <c r="G152" s="127" t="s">
        <v>173</v>
      </c>
      <c r="H152" s="128">
        <f t="shared" ref="H152" si="41">F152+5%</f>
        <v>0.1</v>
      </c>
      <c r="I152" s="128">
        <f t="shared" ref="I152" si="42">F152-5%</f>
        <v>0</v>
      </c>
      <c r="J152" s="240" t="s">
        <v>236</v>
      </c>
      <c r="M152" s="179"/>
      <c r="N152" s="189"/>
      <c r="O152" s="189"/>
      <c r="P152" s="189"/>
      <c r="Q152" s="189"/>
      <c r="R152" s="189"/>
      <c r="S152" s="189"/>
      <c r="T152" s="189"/>
      <c r="U152" s="189"/>
      <c r="V152" s="189"/>
      <c r="W152" s="190"/>
    </row>
    <row r="153" spans="2:23" ht="14.25" customHeight="1" x14ac:dyDescent="0.2">
      <c r="B153" s="222" t="s">
        <v>175</v>
      </c>
      <c r="C153" s="130">
        <f>SUM(C144:C152)</f>
        <v>1.2149000000000001</v>
      </c>
      <c r="D153" s="246" t="s">
        <v>236</v>
      </c>
      <c r="E153" s="247" t="s">
        <v>236</v>
      </c>
      <c r="F153" s="133">
        <f>SUM(F144:F152)</f>
        <v>1.6800000000000004</v>
      </c>
      <c r="G153" s="241" t="s">
        <v>236</v>
      </c>
      <c r="H153" s="241" t="s">
        <v>236</v>
      </c>
      <c r="I153" s="241" t="s">
        <v>236</v>
      </c>
      <c r="J153" s="240" t="s">
        <v>236</v>
      </c>
      <c r="K153" s="129">
        <v>0.06</v>
      </c>
      <c r="M153" s="179"/>
      <c r="N153" s="189"/>
      <c r="O153" s="189"/>
      <c r="P153" s="189"/>
      <c r="Q153" s="189"/>
      <c r="R153" s="189"/>
      <c r="S153" s="189"/>
      <c r="T153" s="189"/>
      <c r="U153" s="189"/>
      <c r="V153" s="189"/>
      <c r="W153" s="190"/>
    </row>
    <row r="154" spans="2:23" ht="15" customHeight="1" thickBot="1" x14ac:dyDescent="0.25">
      <c r="B154" s="231" t="s">
        <v>176</v>
      </c>
      <c r="C154" s="232">
        <v>0.29449999999999998</v>
      </c>
      <c r="D154" s="248" t="s">
        <v>236</v>
      </c>
      <c r="E154" s="249" t="s">
        <v>236</v>
      </c>
      <c r="F154" s="235">
        <v>0.3</v>
      </c>
      <c r="G154" s="236" t="s">
        <v>171</v>
      </c>
      <c r="H154" s="237">
        <f t="shared" ref="H154" si="43">F154+6%</f>
        <v>0.36</v>
      </c>
      <c r="I154" s="237">
        <f t="shared" ref="I154" si="44">F154-6%</f>
        <v>0.24</v>
      </c>
      <c r="J154" s="238" t="s">
        <v>79</v>
      </c>
      <c r="M154" s="191"/>
      <c r="N154" s="192"/>
      <c r="O154" s="192"/>
      <c r="P154" s="192"/>
      <c r="Q154" s="192"/>
      <c r="R154" s="192"/>
      <c r="S154" s="192"/>
      <c r="T154" s="192"/>
      <c r="U154" s="192"/>
      <c r="V154" s="192"/>
      <c r="W154" s="193"/>
    </row>
    <row r="155" spans="2:23" ht="28.5" x14ac:dyDescent="0.2">
      <c r="B155" s="55" t="s">
        <v>228</v>
      </c>
      <c r="C155" s="149">
        <v>2E-3</v>
      </c>
    </row>
    <row r="156" spans="2:23" ht="13.5" thickBot="1" x14ac:dyDescent="0.25"/>
    <row r="157" spans="2:23" ht="13.5" thickBot="1" x14ac:dyDescent="0.25">
      <c r="B157" s="122" t="s">
        <v>221</v>
      </c>
      <c r="C157" s="173" t="s">
        <v>227</v>
      </c>
      <c r="D157" s="174"/>
      <c r="E157" s="175"/>
    </row>
    <row r="158" spans="2:23" ht="13.5" thickBot="1" x14ac:dyDescent="0.25">
      <c r="B158" s="225" t="s">
        <v>161</v>
      </c>
      <c r="C158" s="226" t="s">
        <v>221</v>
      </c>
      <c r="D158" s="239" t="s">
        <v>236</v>
      </c>
      <c r="E158" s="243" t="s">
        <v>237</v>
      </c>
      <c r="F158" s="226" t="s">
        <v>235</v>
      </c>
      <c r="G158" s="229" t="s">
        <v>166</v>
      </c>
      <c r="H158" s="227" t="s">
        <v>167</v>
      </c>
      <c r="I158" s="239" t="s">
        <v>238</v>
      </c>
      <c r="J158" s="230" t="s">
        <v>168</v>
      </c>
      <c r="M158" s="176" t="s">
        <v>169</v>
      </c>
      <c r="N158" s="177"/>
      <c r="O158" s="177"/>
      <c r="P158" s="177"/>
      <c r="Q158" s="177"/>
      <c r="R158" s="177"/>
      <c r="S158" s="177"/>
      <c r="T158" s="177"/>
      <c r="U158" s="177"/>
      <c r="V158" s="177"/>
      <c r="W158" s="178"/>
    </row>
    <row r="159" spans="2:23" ht="25.5" x14ac:dyDescent="0.2">
      <c r="B159" s="221" t="s">
        <v>170</v>
      </c>
      <c r="C159" s="123">
        <v>0.8296</v>
      </c>
      <c r="D159" s="244" t="s">
        <v>236</v>
      </c>
      <c r="E159" s="245" t="s">
        <v>236</v>
      </c>
      <c r="F159" s="126">
        <v>0.94</v>
      </c>
      <c r="G159" s="127" t="s">
        <v>171</v>
      </c>
      <c r="H159" s="128">
        <f>F159+6%</f>
        <v>1</v>
      </c>
      <c r="I159" s="128">
        <f>F159-6%</f>
        <v>0.87999999999999989</v>
      </c>
      <c r="J159" s="223" t="s">
        <v>202</v>
      </c>
      <c r="K159" s="129">
        <v>0.06</v>
      </c>
      <c r="M159" s="186" t="s">
        <v>53</v>
      </c>
      <c r="N159" s="194"/>
      <c r="O159" s="194"/>
      <c r="P159" s="194"/>
      <c r="Q159" s="194"/>
      <c r="R159" s="194"/>
      <c r="S159" s="194"/>
      <c r="T159" s="194"/>
      <c r="U159" s="194"/>
      <c r="V159" s="194"/>
      <c r="W159" s="195"/>
    </row>
    <row r="160" spans="2:23" x14ac:dyDescent="0.2">
      <c r="B160" s="222" t="s">
        <v>172</v>
      </c>
      <c r="C160" s="123">
        <v>0.25159999999999999</v>
      </c>
      <c r="D160" s="244" t="s">
        <v>236</v>
      </c>
      <c r="E160" s="245" t="s">
        <v>236</v>
      </c>
      <c r="F160" s="126">
        <v>0.25</v>
      </c>
      <c r="G160" s="127" t="s">
        <v>173</v>
      </c>
      <c r="H160" s="128">
        <f>F160+5%</f>
        <v>0.3</v>
      </c>
      <c r="I160" s="128">
        <f>F160-5%</f>
        <v>0.2</v>
      </c>
      <c r="J160" s="224" t="s">
        <v>73</v>
      </c>
      <c r="K160" s="129">
        <v>0.05</v>
      </c>
      <c r="M160" s="179"/>
      <c r="N160" s="189"/>
      <c r="O160" s="189"/>
      <c r="P160" s="189"/>
      <c r="Q160" s="189"/>
      <c r="R160" s="189"/>
      <c r="S160" s="189"/>
      <c r="T160" s="189"/>
      <c r="U160" s="189"/>
      <c r="V160" s="189"/>
      <c r="W160" s="190"/>
    </row>
    <row r="161" spans="2:23" ht="25.5" x14ac:dyDescent="0.2">
      <c r="B161" s="221" t="s">
        <v>174</v>
      </c>
      <c r="C161" s="123">
        <v>0.1404</v>
      </c>
      <c r="D161" s="244" t="s">
        <v>236</v>
      </c>
      <c r="E161" s="245" t="s">
        <v>236</v>
      </c>
      <c r="F161" s="126">
        <v>0.14000000000000001</v>
      </c>
      <c r="G161" s="127" t="s">
        <v>171</v>
      </c>
      <c r="H161" s="128">
        <f t="shared" ref="H161" si="45">F161+6%</f>
        <v>0.2</v>
      </c>
      <c r="I161" s="128">
        <f t="shared" ref="I161" si="46">F161-6%</f>
        <v>8.0000000000000016E-2</v>
      </c>
      <c r="J161" s="224" t="s">
        <v>74</v>
      </c>
      <c r="K161" s="129">
        <v>0.06</v>
      </c>
      <c r="M161" s="179"/>
      <c r="N161" s="189"/>
      <c r="O161" s="189"/>
      <c r="P161" s="189"/>
      <c r="Q161" s="189"/>
      <c r="R161" s="189"/>
      <c r="S161" s="189"/>
      <c r="T161" s="189"/>
      <c r="U161" s="189"/>
      <c r="V161" s="189"/>
      <c r="W161" s="190"/>
    </row>
    <row r="162" spans="2:23" x14ac:dyDescent="0.2">
      <c r="B162" s="222" t="s">
        <v>70</v>
      </c>
      <c r="C162" s="123">
        <v>0.1497</v>
      </c>
      <c r="D162" s="244" t="s">
        <v>236</v>
      </c>
      <c r="E162" s="245" t="s">
        <v>236</v>
      </c>
      <c r="F162" s="126">
        <v>0.15</v>
      </c>
      <c r="G162" s="127" t="s">
        <v>173</v>
      </c>
      <c r="H162" s="145">
        <f>F162+5%</f>
        <v>0.2</v>
      </c>
      <c r="I162" s="145">
        <f>F162-5%</f>
        <v>9.9999999999999992E-2</v>
      </c>
      <c r="J162" s="224" t="s">
        <v>78</v>
      </c>
      <c r="K162" s="129">
        <v>0.05</v>
      </c>
      <c r="M162" s="179"/>
      <c r="N162" s="189"/>
      <c r="O162" s="189"/>
      <c r="P162" s="189"/>
      <c r="Q162" s="189"/>
      <c r="R162" s="189"/>
      <c r="S162" s="189"/>
      <c r="T162" s="189"/>
      <c r="U162" s="189"/>
      <c r="V162" s="189"/>
      <c r="W162" s="190"/>
    </row>
    <row r="163" spans="2:23" x14ac:dyDescent="0.2">
      <c r="B163" s="222" t="s">
        <v>175</v>
      </c>
      <c r="C163" s="130">
        <f>SUM(C159:C162)</f>
        <v>1.3713</v>
      </c>
      <c r="D163" s="246" t="s">
        <v>236</v>
      </c>
      <c r="E163" s="247" t="s">
        <v>236</v>
      </c>
      <c r="F163" s="133">
        <f>SUM(F159:F162)</f>
        <v>1.48</v>
      </c>
      <c r="G163" s="241" t="s">
        <v>236</v>
      </c>
      <c r="H163" s="241" t="s">
        <v>236</v>
      </c>
      <c r="I163" s="241" t="s">
        <v>236</v>
      </c>
      <c r="J163" s="240" t="s">
        <v>236</v>
      </c>
      <c r="M163" s="179"/>
      <c r="N163" s="189"/>
      <c r="O163" s="189"/>
      <c r="P163" s="189"/>
      <c r="Q163" s="189"/>
      <c r="R163" s="189"/>
      <c r="S163" s="189"/>
      <c r="T163" s="189"/>
      <c r="U163" s="189"/>
      <c r="V163" s="189"/>
      <c r="W163" s="190"/>
    </row>
    <row r="164" spans="2:23" ht="13.5" thickBot="1" x14ac:dyDescent="0.25">
      <c r="B164" s="231" t="s">
        <v>176</v>
      </c>
      <c r="C164" s="232">
        <v>0.2354</v>
      </c>
      <c r="D164" s="248" t="s">
        <v>236</v>
      </c>
      <c r="E164" s="249" t="s">
        <v>236</v>
      </c>
      <c r="F164" s="235">
        <v>0.24</v>
      </c>
      <c r="G164" s="236" t="s">
        <v>171</v>
      </c>
      <c r="H164" s="237">
        <f t="shared" ref="H164" si="47">F164+6%</f>
        <v>0.3</v>
      </c>
      <c r="I164" s="237">
        <f t="shared" ref="I164" si="48">F164-6%</f>
        <v>0.18</v>
      </c>
      <c r="J164" s="238" t="s">
        <v>79</v>
      </c>
      <c r="K164" s="129">
        <v>0.06</v>
      </c>
      <c r="M164" s="191"/>
      <c r="N164" s="192"/>
      <c r="O164" s="192"/>
      <c r="P164" s="192"/>
      <c r="Q164" s="192"/>
      <c r="R164" s="192"/>
      <c r="S164" s="192"/>
      <c r="T164" s="192"/>
      <c r="U164" s="192"/>
      <c r="V164" s="192"/>
      <c r="W164" s="193"/>
    </row>
    <row r="165" spans="2:23" ht="28.5" x14ac:dyDescent="0.2">
      <c r="B165" s="55" t="s">
        <v>228</v>
      </c>
      <c r="C165" s="149">
        <v>1.5E-3</v>
      </c>
    </row>
    <row r="166" spans="2:23" ht="13.5" thickBot="1" x14ac:dyDescent="0.25"/>
    <row r="167" spans="2:23" ht="13.5" thickBot="1" x14ac:dyDescent="0.25">
      <c r="B167" s="122" t="s">
        <v>222</v>
      </c>
      <c r="C167" s="173" t="s">
        <v>227</v>
      </c>
      <c r="D167" s="174"/>
      <c r="E167" s="175"/>
    </row>
    <row r="168" spans="2:23" ht="13.5" thickBot="1" x14ac:dyDescent="0.25">
      <c r="B168" s="225" t="s">
        <v>161</v>
      </c>
      <c r="C168" s="226" t="s">
        <v>222</v>
      </c>
      <c r="D168" s="239" t="s">
        <v>236</v>
      </c>
      <c r="E168" s="243" t="s">
        <v>237</v>
      </c>
      <c r="F168" s="226" t="s">
        <v>165</v>
      </c>
      <c r="G168" s="229" t="s">
        <v>166</v>
      </c>
      <c r="H168" s="227" t="s">
        <v>167</v>
      </c>
      <c r="I168" s="239" t="s">
        <v>238</v>
      </c>
      <c r="J168" s="230" t="s">
        <v>168</v>
      </c>
      <c r="M168" s="176" t="s">
        <v>169</v>
      </c>
      <c r="N168" s="177"/>
      <c r="O168" s="177"/>
      <c r="P168" s="177"/>
      <c r="Q168" s="177"/>
      <c r="R168" s="177"/>
      <c r="S168" s="177"/>
      <c r="T168" s="177"/>
      <c r="U168" s="177"/>
      <c r="V168" s="177"/>
      <c r="W168" s="178"/>
    </row>
    <row r="169" spans="2:23" ht="25.5" x14ac:dyDescent="0.2">
      <c r="B169" s="221" t="s">
        <v>170</v>
      </c>
      <c r="C169" s="123">
        <v>0.17080000000000001</v>
      </c>
      <c r="D169" s="244" t="s">
        <v>236</v>
      </c>
      <c r="E169" s="245" t="s">
        <v>236</v>
      </c>
      <c r="F169" s="126">
        <v>0.17</v>
      </c>
      <c r="G169" s="127" t="s">
        <v>171</v>
      </c>
      <c r="H169" s="128">
        <f>F169+6%</f>
        <v>0.23</v>
      </c>
      <c r="I169" s="128">
        <f>F169-6%</f>
        <v>0.11000000000000001</v>
      </c>
      <c r="J169" s="223" t="s">
        <v>223</v>
      </c>
      <c r="K169" s="129">
        <v>0.06</v>
      </c>
      <c r="M169" s="186" t="s">
        <v>54</v>
      </c>
      <c r="N169" s="194"/>
      <c r="O169" s="194"/>
      <c r="P169" s="194"/>
      <c r="Q169" s="194"/>
      <c r="R169" s="194"/>
      <c r="S169" s="194"/>
      <c r="T169" s="194"/>
      <c r="U169" s="194"/>
      <c r="V169" s="194"/>
      <c r="W169" s="195"/>
    </row>
    <row r="170" spans="2:23" x14ac:dyDescent="0.2">
      <c r="B170" s="222" t="s">
        <v>172</v>
      </c>
      <c r="C170" s="123">
        <v>0.25990000000000002</v>
      </c>
      <c r="D170" s="244" t="s">
        <v>236</v>
      </c>
      <c r="E170" s="245" t="s">
        <v>236</v>
      </c>
      <c r="F170" s="126">
        <v>0.26</v>
      </c>
      <c r="G170" s="127" t="s">
        <v>173</v>
      </c>
      <c r="H170" s="128">
        <f>F170+5%</f>
        <v>0.31</v>
      </c>
      <c r="I170" s="128">
        <f>F170-5%</f>
        <v>0.21000000000000002</v>
      </c>
      <c r="J170" s="224" t="s">
        <v>224</v>
      </c>
      <c r="K170" s="129">
        <v>0.05</v>
      </c>
      <c r="M170" s="179"/>
      <c r="N170" s="189"/>
      <c r="O170" s="189"/>
      <c r="P170" s="189"/>
      <c r="Q170" s="189"/>
      <c r="R170" s="189"/>
      <c r="S170" s="189"/>
      <c r="T170" s="189"/>
      <c r="U170" s="189"/>
      <c r="V170" s="189"/>
      <c r="W170" s="190"/>
    </row>
    <row r="171" spans="2:23" ht="25.5" x14ac:dyDescent="0.2">
      <c r="B171" s="221" t="s">
        <v>174</v>
      </c>
      <c r="C171" s="123">
        <v>0.33689999999999998</v>
      </c>
      <c r="D171" s="244" t="s">
        <v>236</v>
      </c>
      <c r="E171" s="245" t="s">
        <v>236</v>
      </c>
      <c r="F171" s="126">
        <v>0.34</v>
      </c>
      <c r="G171" s="127" t="s">
        <v>171</v>
      </c>
      <c r="H171" s="128">
        <f t="shared" ref="H171" si="49">F171+6%</f>
        <v>0.4</v>
      </c>
      <c r="I171" s="128">
        <f t="shared" ref="I171" si="50">F171-6%</f>
        <v>0.28000000000000003</v>
      </c>
      <c r="J171" s="224" t="s">
        <v>224</v>
      </c>
      <c r="K171" s="129">
        <v>0.06</v>
      </c>
      <c r="M171" s="179"/>
      <c r="N171" s="189"/>
      <c r="O171" s="189"/>
      <c r="P171" s="189"/>
      <c r="Q171" s="189"/>
      <c r="R171" s="189"/>
      <c r="S171" s="189"/>
      <c r="T171" s="189"/>
      <c r="U171" s="189"/>
      <c r="V171" s="189"/>
      <c r="W171" s="190"/>
    </row>
    <row r="172" spans="2:23" x14ac:dyDescent="0.2">
      <c r="B172" s="222" t="s">
        <v>70</v>
      </c>
      <c r="C172" s="123">
        <v>0.23269999999999999</v>
      </c>
      <c r="D172" s="244" t="s">
        <v>236</v>
      </c>
      <c r="E172" s="245" t="s">
        <v>236</v>
      </c>
      <c r="F172" s="126">
        <v>0.15</v>
      </c>
      <c r="G172" s="127" t="s">
        <v>173</v>
      </c>
      <c r="H172" s="145">
        <f>F172+5%</f>
        <v>0.2</v>
      </c>
      <c r="I172" s="145">
        <f>F172-5%</f>
        <v>9.9999999999999992E-2</v>
      </c>
      <c r="J172" s="224" t="s">
        <v>78</v>
      </c>
      <c r="K172" s="129">
        <v>0.05</v>
      </c>
      <c r="M172" s="179"/>
      <c r="N172" s="189"/>
      <c r="O172" s="189"/>
      <c r="P172" s="189"/>
      <c r="Q172" s="189"/>
      <c r="R172" s="189"/>
      <c r="S172" s="189"/>
      <c r="T172" s="189"/>
      <c r="U172" s="189"/>
      <c r="V172" s="189"/>
      <c r="W172" s="190"/>
    </row>
    <row r="173" spans="2:23" x14ac:dyDescent="0.2">
      <c r="B173" s="222" t="s">
        <v>175</v>
      </c>
      <c r="C173" s="130">
        <f>SUM(C169:C172)</f>
        <v>1.0003</v>
      </c>
      <c r="D173" s="246" t="s">
        <v>236</v>
      </c>
      <c r="E173" s="247" t="s">
        <v>236</v>
      </c>
      <c r="F173" s="133">
        <f>SUM(F169:F172)</f>
        <v>0.92</v>
      </c>
      <c r="G173" s="241" t="s">
        <v>236</v>
      </c>
      <c r="H173" s="241" t="s">
        <v>236</v>
      </c>
      <c r="I173" s="241" t="s">
        <v>236</v>
      </c>
      <c r="J173" s="240" t="s">
        <v>236</v>
      </c>
      <c r="M173" s="179"/>
      <c r="N173" s="189"/>
      <c r="O173" s="189"/>
      <c r="P173" s="189"/>
      <c r="Q173" s="189"/>
      <c r="R173" s="189"/>
      <c r="S173" s="189"/>
      <c r="T173" s="189"/>
      <c r="U173" s="189"/>
      <c r="V173" s="189"/>
      <c r="W173" s="190"/>
    </row>
    <row r="174" spans="2:23" ht="13.5" thickBot="1" x14ac:dyDescent="0.25">
      <c r="B174" s="231" t="s">
        <v>176</v>
      </c>
      <c r="C174" s="232">
        <v>0.81200000000000006</v>
      </c>
      <c r="D174" s="248" t="s">
        <v>236</v>
      </c>
      <c r="E174" s="249" t="s">
        <v>236</v>
      </c>
      <c r="F174" s="235">
        <v>0.81</v>
      </c>
      <c r="G174" s="236" t="s">
        <v>171</v>
      </c>
      <c r="H174" s="237">
        <f t="shared" ref="H174" si="51">F174+6%</f>
        <v>0.87000000000000011</v>
      </c>
      <c r="I174" s="237">
        <f t="shared" ref="I174" si="52">F174-6%</f>
        <v>0.75</v>
      </c>
      <c r="J174" s="238" t="s">
        <v>79</v>
      </c>
      <c r="K174" s="129">
        <v>0.06</v>
      </c>
      <c r="M174" s="191"/>
      <c r="N174" s="192"/>
      <c r="O174" s="192"/>
      <c r="P174" s="192"/>
      <c r="Q174" s="192"/>
      <c r="R174" s="192"/>
      <c r="S174" s="192"/>
      <c r="T174" s="192"/>
      <c r="U174" s="192"/>
      <c r="V174" s="192"/>
      <c r="W174" s="193"/>
    </row>
    <row r="175" spans="2:23" ht="28.5" x14ac:dyDescent="0.2">
      <c r="B175" s="55" t="s">
        <v>228</v>
      </c>
      <c r="C175" s="148">
        <v>2.5000000000000001E-3</v>
      </c>
    </row>
    <row r="10000" spans="52:52" x14ac:dyDescent="0.2">
      <c r="AZ10000" s="83">
        <v>15</v>
      </c>
    </row>
  </sheetData>
  <mergeCells count="47">
    <mergeCell ref="B1:I1"/>
    <mergeCell ref="M159:W164"/>
    <mergeCell ref="C167:E167"/>
    <mergeCell ref="M168:W168"/>
    <mergeCell ref="M114:W119"/>
    <mergeCell ref="C122:E122"/>
    <mergeCell ref="M123:W123"/>
    <mergeCell ref="M94:W99"/>
    <mergeCell ref="C102:E102"/>
    <mergeCell ref="M103:W103"/>
    <mergeCell ref="M104:W109"/>
    <mergeCell ref="C112:E112"/>
    <mergeCell ref="M169:W174"/>
    <mergeCell ref="B2:I2"/>
    <mergeCell ref="M143:W143"/>
    <mergeCell ref="M144:W154"/>
    <mergeCell ref="C157:E157"/>
    <mergeCell ref="M158:W158"/>
    <mergeCell ref="M124:W129"/>
    <mergeCell ref="C132:E132"/>
    <mergeCell ref="M133:W133"/>
    <mergeCell ref="M134:W139"/>
    <mergeCell ref="C142:E142"/>
    <mergeCell ref="M113:W113"/>
    <mergeCell ref="M83:W83"/>
    <mergeCell ref="M84:W89"/>
    <mergeCell ref="C92:E92"/>
    <mergeCell ref="M93:W93"/>
    <mergeCell ref="C82:E82"/>
    <mergeCell ref="M47:W47"/>
    <mergeCell ref="M48:W58"/>
    <mergeCell ref="C62:E62"/>
    <mergeCell ref="M63:W63"/>
    <mergeCell ref="M64:W69"/>
    <mergeCell ref="C72:E72"/>
    <mergeCell ref="M73:W73"/>
    <mergeCell ref="M74:W79"/>
    <mergeCell ref="C46:E46"/>
    <mergeCell ref="C4:E4"/>
    <mergeCell ref="M5:W5"/>
    <mergeCell ref="M6:W16"/>
    <mergeCell ref="C20:E20"/>
    <mergeCell ref="M21:W21"/>
    <mergeCell ref="M22:W32"/>
    <mergeCell ref="C36:E36"/>
    <mergeCell ref="M37:W37"/>
    <mergeCell ref="M38:W43"/>
  </mergeCells>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C16" zoomScale="85" zoomScaleNormal="85" workbookViewId="0">
      <selection activeCell="H16" sqref="H16:XFD1048576"/>
    </sheetView>
  </sheetViews>
  <sheetFormatPr defaultColWidth="0" defaultRowHeight="14.25" zeroHeight="1" x14ac:dyDescent="0.2"/>
  <cols>
    <col min="1" max="1" width="38.875" style="106" customWidth="1"/>
    <col min="2" max="2" width="25.625" customWidth="1"/>
    <col min="3" max="3" width="23.625" customWidth="1"/>
    <col min="4" max="4" width="18.875" customWidth="1"/>
    <col min="5" max="5" width="23.375" customWidth="1"/>
    <col min="6" max="6" width="18.875" style="106" customWidth="1"/>
    <col min="7" max="7" width="32.75" customWidth="1"/>
    <col min="8" max="10" width="9" hidden="1"/>
    <col min="11" max="11" width="24.25" hidden="1"/>
    <col min="53" max="16384" width="9" hidden="1"/>
  </cols>
  <sheetData>
    <row r="1" spans="1:32" hidden="1" x14ac:dyDescent="0.2">
      <c r="A1" s="103"/>
      <c r="B1" s="1"/>
      <c r="C1" s="1"/>
      <c r="D1" s="1"/>
      <c r="E1" s="1"/>
      <c r="F1" s="1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idden="1" x14ac:dyDescent="0.2">
      <c r="A2" s="103"/>
      <c r="B2" s="1"/>
      <c r="C2" s="1"/>
      <c r="D2" s="1"/>
      <c r="E2" s="1"/>
      <c r="F2" s="1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45" hidden="1" customHeight="1" x14ac:dyDescent="0.2">
      <c r="A3" s="167"/>
      <c r="B3" s="167"/>
      <c r="C3" s="167"/>
      <c r="D3" s="167"/>
      <c r="E3" s="41"/>
      <c r="F3" s="102"/>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ht="13.9" hidden="1" customHeight="1" x14ac:dyDescent="0.2">
      <c r="A4" s="167"/>
      <c r="B4" s="167"/>
      <c r="C4" s="167"/>
      <c r="D4" s="167"/>
      <c r="E4" s="1"/>
      <c r="F4" s="1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13.9" hidden="1" customHeight="1" x14ac:dyDescent="0.2">
      <c r="A5" s="167"/>
      <c r="B5" s="167"/>
      <c r="C5" s="167"/>
      <c r="D5" s="167"/>
      <c r="E5" s="1"/>
      <c r="F5" s="1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13.9" hidden="1" customHeight="1" x14ac:dyDescent="0.2">
      <c r="A6" s="167"/>
      <c r="B6" s="167"/>
      <c r="C6" s="167"/>
      <c r="D6" s="167"/>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idden="1" x14ac:dyDescent="0.2">
      <c r="A7" s="104"/>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32" hidden="1" x14ac:dyDescent="0.2">
      <c r="A8" s="104"/>
      <c r="B8" s="18"/>
      <c r="C8" s="19"/>
      <c r="D8" s="19"/>
      <c r="E8" s="19"/>
      <c r="F8" s="19"/>
      <c r="H8" s="19"/>
      <c r="I8" s="19"/>
      <c r="J8" s="19"/>
      <c r="K8" s="19"/>
      <c r="L8" s="19"/>
      <c r="M8" s="19"/>
      <c r="N8" s="19"/>
      <c r="O8" s="19"/>
      <c r="P8" s="19"/>
      <c r="Q8" s="19"/>
      <c r="R8" s="19"/>
      <c r="S8" s="19"/>
      <c r="T8" s="19"/>
      <c r="U8" s="19"/>
      <c r="V8" s="19"/>
      <c r="W8" s="19"/>
      <c r="X8" s="19"/>
      <c r="Y8" s="19"/>
      <c r="Z8" s="19"/>
      <c r="AA8" s="19"/>
      <c r="AB8" s="19"/>
      <c r="AC8" s="19"/>
      <c r="AD8" s="19"/>
    </row>
    <row r="9" spans="1:32" ht="28.5" hidden="1" x14ac:dyDescent="0.2">
      <c r="A9" s="105" t="s">
        <v>42</v>
      </c>
      <c r="B9" s="20"/>
      <c r="C9" s="21" t="s">
        <v>19</v>
      </c>
      <c r="D9" s="21" t="s">
        <v>152</v>
      </c>
      <c r="E9" s="75" t="s">
        <v>151</v>
      </c>
      <c r="F9" s="99" t="s">
        <v>148</v>
      </c>
      <c r="G9" s="100"/>
      <c r="H9" s="19"/>
      <c r="I9" s="19"/>
      <c r="J9" s="19"/>
      <c r="K9" s="19"/>
      <c r="L9" s="19"/>
      <c r="M9" s="19"/>
      <c r="N9" s="19"/>
      <c r="O9" s="19"/>
      <c r="P9" s="19"/>
      <c r="Q9" s="19"/>
      <c r="R9" s="19"/>
      <c r="S9" s="19"/>
      <c r="T9" s="19"/>
      <c r="U9" s="19"/>
      <c r="V9" s="19"/>
      <c r="W9" s="19"/>
      <c r="X9" s="19"/>
      <c r="Y9" s="19"/>
      <c r="Z9" s="19"/>
      <c r="AA9" s="19"/>
      <c r="AB9" s="19"/>
      <c r="AC9" s="19"/>
      <c r="AD9" s="19"/>
    </row>
    <row r="10" spans="1:32" ht="143.25" hidden="1" customHeight="1" x14ac:dyDescent="0.2">
      <c r="A10" s="105">
        <v>9113</v>
      </c>
      <c r="B10" s="20"/>
      <c r="C10" s="22" t="s">
        <v>49</v>
      </c>
      <c r="D10" s="73" t="s">
        <v>53</v>
      </c>
      <c r="E10" s="73" t="s">
        <v>95</v>
      </c>
      <c r="F10" s="101" t="s">
        <v>149</v>
      </c>
      <c r="H10" s="19"/>
      <c r="I10" s="19"/>
      <c r="J10" s="19"/>
      <c r="K10" s="19"/>
      <c r="L10" s="19"/>
      <c r="M10" s="19"/>
      <c r="N10" s="19"/>
      <c r="O10" s="19"/>
      <c r="P10" s="19"/>
      <c r="Q10" s="19"/>
      <c r="R10" s="19"/>
      <c r="S10" s="19"/>
      <c r="T10" s="19"/>
      <c r="U10" s="19"/>
      <c r="V10" s="19"/>
      <c r="W10" s="19"/>
      <c r="X10" s="19"/>
      <c r="Y10" s="19"/>
      <c r="Z10" s="19"/>
      <c r="AA10" s="19"/>
      <c r="AB10" s="19"/>
      <c r="AC10" s="19"/>
      <c r="AD10" s="19"/>
    </row>
    <row r="11" spans="1:32" ht="78.599999999999994" hidden="1" customHeight="1" x14ac:dyDescent="0.2">
      <c r="A11" s="105">
        <v>9303</v>
      </c>
      <c r="B11" s="20"/>
      <c r="C11" s="22" t="s">
        <v>50</v>
      </c>
      <c r="D11" s="21" t="s">
        <v>54</v>
      </c>
      <c r="E11" s="73" t="s">
        <v>87</v>
      </c>
      <c r="F11" s="75"/>
      <c r="G11" s="75"/>
      <c r="H11" s="19"/>
      <c r="I11" s="19"/>
      <c r="J11" s="19"/>
      <c r="K11" s="19"/>
      <c r="L11" s="19"/>
      <c r="M11" s="19"/>
      <c r="N11" s="19"/>
      <c r="O11" s="19"/>
      <c r="P11" s="19"/>
      <c r="Q11" s="19"/>
      <c r="R11" s="19"/>
      <c r="S11" s="19"/>
      <c r="T11" s="19"/>
      <c r="U11" s="19"/>
      <c r="V11" s="19"/>
      <c r="W11" s="19"/>
      <c r="X11" s="19"/>
      <c r="Y11" s="19"/>
      <c r="Z11" s="19"/>
      <c r="AA11" s="19"/>
      <c r="AB11" s="19"/>
      <c r="AC11" s="19"/>
      <c r="AD11" s="19"/>
    </row>
    <row r="12" spans="1:32" ht="78.599999999999994" hidden="1" customHeight="1" x14ac:dyDescent="0.2">
      <c r="F12" s="106" t="s">
        <v>150</v>
      </c>
      <c r="H12" s="19"/>
      <c r="I12" s="19"/>
      <c r="J12" s="19"/>
      <c r="K12" s="19"/>
      <c r="L12" s="19"/>
      <c r="M12" s="19"/>
      <c r="N12" s="19"/>
      <c r="O12" s="19"/>
      <c r="P12" s="19"/>
      <c r="Q12" s="19"/>
      <c r="R12" s="19"/>
      <c r="S12" s="19"/>
      <c r="T12" s="19"/>
      <c r="U12" s="19"/>
      <c r="V12" s="19"/>
      <c r="W12" s="19"/>
      <c r="X12" s="19"/>
      <c r="Y12" s="19"/>
      <c r="Z12" s="19"/>
      <c r="AA12" s="19"/>
      <c r="AB12" s="19"/>
      <c r="AC12" s="19"/>
      <c r="AD12" s="19"/>
    </row>
    <row r="13" spans="1:32" ht="28.5" hidden="1" x14ac:dyDescent="0.2">
      <c r="A13" s="105" t="s">
        <v>42</v>
      </c>
      <c r="B13" s="20"/>
      <c r="C13" s="21" t="s">
        <v>19</v>
      </c>
      <c r="D13" s="21" t="s">
        <v>138</v>
      </c>
      <c r="E13" s="75" t="s">
        <v>139</v>
      </c>
      <c r="F13" s="93" t="s">
        <v>145</v>
      </c>
      <c r="G13" s="93" t="s">
        <v>146</v>
      </c>
      <c r="H13" s="19"/>
      <c r="I13" s="19"/>
      <c r="J13" s="19"/>
      <c r="K13" s="19"/>
      <c r="L13" s="19"/>
      <c r="M13" s="19"/>
      <c r="N13" s="19"/>
      <c r="O13" s="19"/>
      <c r="P13" s="19"/>
      <c r="Q13" s="19"/>
      <c r="R13" s="19"/>
      <c r="S13" s="19"/>
      <c r="T13" s="19"/>
      <c r="U13" s="19"/>
      <c r="V13" s="19"/>
      <c r="W13" s="19"/>
      <c r="X13" s="19"/>
      <c r="Y13" s="19"/>
      <c r="Z13" s="19"/>
      <c r="AA13" s="19"/>
      <c r="AB13" s="19"/>
      <c r="AC13" s="19"/>
      <c r="AD13" s="19"/>
    </row>
    <row r="14" spans="1:32" ht="102" hidden="1" customHeight="1" x14ac:dyDescent="0.2">
      <c r="A14" s="105">
        <v>9420</v>
      </c>
      <c r="B14" s="20"/>
      <c r="C14" s="22" t="s">
        <v>51</v>
      </c>
      <c r="D14" s="21" t="s">
        <v>135</v>
      </c>
      <c r="E14" s="21" t="s">
        <v>129</v>
      </c>
      <c r="F14" s="92" t="s">
        <v>137</v>
      </c>
      <c r="G14" s="92" t="s">
        <v>130</v>
      </c>
      <c r="H14" s="19"/>
      <c r="I14" s="19"/>
      <c r="J14" s="19"/>
      <c r="K14" s="19"/>
      <c r="L14" s="19"/>
      <c r="M14" s="19"/>
      <c r="N14" s="19"/>
      <c r="O14" s="19"/>
      <c r="P14" s="19"/>
      <c r="Q14" s="19"/>
      <c r="R14" s="19"/>
      <c r="S14" s="19"/>
      <c r="T14" s="19"/>
      <c r="U14" s="19"/>
      <c r="V14" s="19"/>
      <c r="W14" s="19"/>
      <c r="X14" s="19"/>
      <c r="Y14" s="19"/>
      <c r="Z14" s="19"/>
      <c r="AA14" s="19"/>
      <c r="AB14" s="19"/>
      <c r="AC14" s="19"/>
      <c r="AD14" s="19"/>
    </row>
    <row r="15" spans="1:32" ht="102" hidden="1" customHeight="1" x14ac:dyDescent="0.2">
      <c r="A15" s="107"/>
      <c r="B15" s="94"/>
      <c r="C15" s="95"/>
      <c r="D15" s="96"/>
      <c r="E15" s="96"/>
      <c r="F15" s="97"/>
      <c r="G15" s="97"/>
      <c r="H15" s="19"/>
      <c r="I15" s="19"/>
      <c r="J15" s="19"/>
      <c r="K15" s="19"/>
      <c r="L15" s="19"/>
      <c r="M15" s="19"/>
      <c r="N15" s="19"/>
      <c r="O15" s="19"/>
      <c r="P15" s="19"/>
      <c r="Q15" s="19"/>
      <c r="R15" s="19"/>
      <c r="S15" s="19"/>
      <c r="T15" s="19"/>
      <c r="U15" s="19"/>
      <c r="V15" s="19"/>
      <c r="W15" s="19"/>
      <c r="X15" s="19"/>
      <c r="Y15" s="19"/>
      <c r="Z15" s="19"/>
      <c r="AA15" s="19"/>
      <c r="AB15" s="19"/>
      <c r="AC15" s="19"/>
      <c r="AD15" s="19"/>
    </row>
    <row r="16" spans="1:32" ht="102" customHeight="1" x14ac:dyDescent="0.2">
      <c r="A16" s="167" t="s">
        <v>158</v>
      </c>
      <c r="B16" s="167"/>
      <c r="C16" s="167"/>
      <c r="D16" s="167"/>
      <c r="E16" s="167"/>
      <c r="F16" s="167"/>
      <c r="G16" s="41"/>
      <c r="H16" s="41"/>
      <c r="I16" s="41"/>
      <c r="K16" s="19"/>
    </row>
    <row r="17" spans="1:6" x14ac:dyDescent="0.2"/>
    <row r="18" spans="1:6" ht="20.45" customHeight="1" x14ac:dyDescent="0.2">
      <c r="A18" s="108" t="s">
        <v>131</v>
      </c>
      <c r="B18" s="82"/>
      <c r="C18" s="83"/>
      <c r="D18" s="83"/>
      <c r="E18" s="83"/>
      <c r="F18" s="120"/>
    </row>
    <row r="19" spans="1:6" ht="20.45" hidden="1" customHeight="1" x14ac:dyDescent="0.2">
      <c r="A19" s="108"/>
      <c r="B19" s="82"/>
      <c r="C19" s="83"/>
      <c r="D19" s="83"/>
      <c r="E19" s="83"/>
      <c r="F19" s="120"/>
    </row>
    <row r="20" spans="1:6" ht="20.45" hidden="1" customHeight="1" thickBot="1" x14ac:dyDescent="0.25">
      <c r="A20" s="108" t="s">
        <v>134</v>
      </c>
      <c r="B20" s="82"/>
      <c r="C20" s="83"/>
      <c r="D20" s="83"/>
      <c r="E20" s="83"/>
      <c r="F20" s="120"/>
    </row>
    <row r="21" spans="1:6" ht="22.15" hidden="1" customHeight="1" thickBot="1" x14ac:dyDescent="0.25">
      <c r="A21" s="105" t="s">
        <v>52</v>
      </c>
      <c r="B21" s="75" t="s">
        <v>144</v>
      </c>
      <c r="C21" s="74" t="s">
        <v>112</v>
      </c>
      <c r="E21" s="83"/>
      <c r="F21" s="120"/>
    </row>
    <row r="22" spans="1:6" ht="148.9" hidden="1" customHeight="1" thickBot="1" x14ac:dyDescent="0.25">
      <c r="A22" s="105" t="s">
        <v>140</v>
      </c>
      <c r="B22" s="73" t="s">
        <v>141</v>
      </c>
      <c r="C22" s="76">
        <v>1.5E-3</v>
      </c>
      <c r="E22" s="83"/>
      <c r="F22" s="120"/>
    </row>
    <row r="23" spans="1:6" ht="22.15" hidden="1" customHeight="1" thickBot="1" x14ac:dyDescent="0.25">
      <c r="A23" s="105"/>
      <c r="B23" s="75"/>
      <c r="C23" s="74"/>
      <c r="E23" s="83"/>
      <c r="F23" s="120"/>
    </row>
    <row r="24" spans="1:6" ht="20.45" hidden="1" customHeight="1" thickBot="1" x14ac:dyDescent="0.25">
      <c r="A24" s="108" t="s">
        <v>136</v>
      </c>
      <c r="B24" s="82"/>
      <c r="C24" s="83"/>
      <c r="D24" s="83"/>
      <c r="E24" s="83"/>
      <c r="F24" s="120"/>
    </row>
    <row r="25" spans="1:6" ht="20.45" customHeight="1" x14ac:dyDescent="0.2">
      <c r="A25" s="108"/>
      <c r="B25" s="82"/>
      <c r="C25" s="83"/>
      <c r="D25" s="83"/>
      <c r="E25" s="83"/>
      <c r="F25" s="120"/>
    </row>
    <row r="26" spans="1:6" ht="53.45" customHeight="1" thickBot="1" x14ac:dyDescent="0.25">
      <c r="A26" s="274" t="s">
        <v>2</v>
      </c>
      <c r="B26" s="275" t="s">
        <v>226</v>
      </c>
      <c r="C26" s="275" t="s">
        <v>231</v>
      </c>
      <c r="D26" s="276" t="s">
        <v>3</v>
      </c>
      <c r="E26" s="277" t="s">
        <v>125</v>
      </c>
      <c r="F26" s="278" t="s">
        <v>4</v>
      </c>
    </row>
    <row r="27" spans="1:6" ht="39.6" customHeight="1" x14ac:dyDescent="0.2">
      <c r="A27" s="263" t="s">
        <v>5</v>
      </c>
      <c r="B27" s="161">
        <v>0.3347</v>
      </c>
      <c r="C27" s="161">
        <v>0.35</v>
      </c>
      <c r="D27" s="84" t="s">
        <v>6</v>
      </c>
      <c r="E27" s="85" t="s">
        <v>133</v>
      </c>
      <c r="F27" s="270" t="s">
        <v>73</v>
      </c>
    </row>
    <row r="28" spans="1:6" ht="26.45" customHeight="1" x14ac:dyDescent="0.2">
      <c r="A28" s="264" t="s">
        <v>7</v>
      </c>
      <c r="B28" s="161">
        <v>0.31269999999999998</v>
      </c>
      <c r="C28" s="161">
        <v>0.35</v>
      </c>
      <c r="D28" s="86" t="s">
        <v>8</v>
      </c>
      <c r="E28" s="87" t="s">
        <v>232</v>
      </c>
      <c r="F28" s="271" t="s">
        <v>74</v>
      </c>
    </row>
    <row r="29" spans="1:6" ht="38.25" x14ac:dyDescent="0.2">
      <c r="A29" s="265" t="s">
        <v>9</v>
      </c>
      <c r="B29" s="161">
        <v>0.24690000000000001</v>
      </c>
      <c r="C29" s="161">
        <v>0.24</v>
      </c>
      <c r="D29" s="160" t="s">
        <v>8</v>
      </c>
      <c r="E29" s="159" t="s">
        <v>83</v>
      </c>
      <c r="F29" s="272" t="s">
        <v>130</v>
      </c>
    </row>
    <row r="30" spans="1:6" ht="15.6" customHeight="1" x14ac:dyDescent="0.2">
      <c r="A30" s="279" t="s">
        <v>236</v>
      </c>
      <c r="B30" s="280" t="s">
        <v>236</v>
      </c>
      <c r="C30" s="280" t="s">
        <v>236</v>
      </c>
      <c r="D30" s="281" t="s">
        <v>236</v>
      </c>
      <c r="E30" s="282" t="s">
        <v>236</v>
      </c>
      <c r="F30" s="283" t="s">
        <v>236</v>
      </c>
    </row>
    <row r="31" spans="1:6" ht="21.6" customHeight="1" x14ac:dyDescent="0.2">
      <c r="A31" s="266" t="s">
        <v>60</v>
      </c>
      <c r="B31" s="284" t="s">
        <v>236</v>
      </c>
      <c r="C31" s="284" t="s">
        <v>236</v>
      </c>
      <c r="D31" s="285" t="s">
        <v>236</v>
      </c>
      <c r="E31" s="286" t="s">
        <v>236</v>
      </c>
      <c r="F31" s="287" t="s">
        <v>236</v>
      </c>
    </row>
    <row r="32" spans="1:6" ht="31.5" customHeight="1" x14ac:dyDescent="0.2">
      <c r="A32" s="265" t="s">
        <v>67</v>
      </c>
      <c r="B32" s="161">
        <v>0</v>
      </c>
      <c r="C32" s="161">
        <v>0.05</v>
      </c>
      <c r="D32" s="160" t="s">
        <v>6</v>
      </c>
      <c r="E32" s="159" t="s">
        <v>72</v>
      </c>
      <c r="F32" s="272" t="s">
        <v>76</v>
      </c>
    </row>
    <row r="33" spans="1:6" x14ac:dyDescent="0.2">
      <c r="A33" s="264" t="s">
        <v>68</v>
      </c>
      <c r="B33" s="115">
        <v>0</v>
      </c>
      <c r="C33" s="115">
        <v>0.05</v>
      </c>
      <c r="D33" s="86" t="s">
        <v>6</v>
      </c>
      <c r="E33" s="87" t="s">
        <v>72</v>
      </c>
      <c r="F33" s="271" t="s">
        <v>77</v>
      </c>
    </row>
    <row r="34" spans="1:6" ht="26.45" customHeight="1" x14ac:dyDescent="0.2">
      <c r="A34" s="264" t="s">
        <v>69</v>
      </c>
      <c r="B34" s="115">
        <v>0</v>
      </c>
      <c r="C34" s="115">
        <v>0.05</v>
      </c>
      <c r="D34" s="86" t="s">
        <v>6</v>
      </c>
      <c r="E34" s="87" t="s">
        <v>72</v>
      </c>
      <c r="F34" s="271" t="s">
        <v>78</v>
      </c>
    </row>
    <row r="35" spans="1:6" ht="26.45" customHeight="1" x14ac:dyDescent="0.2">
      <c r="A35" s="264" t="s">
        <v>70</v>
      </c>
      <c r="B35" s="115">
        <v>0.15440000000000001</v>
      </c>
      <c r="C35" s="115">
        <v>0.15</v>
      </c>
      <c r="D35" s="86" t="s">
        <v>6</v>
      </c>
      <c r="E35" s="87" t="s">
        <v>126</v>
      </c>
      <c r="F35" s="271" t="s">
        <v>78</v>
      </c>
    </row>
    <row r="36" spans="1:6" ht="15" thickBot="1" x14ac:dyDescent="0.25">
      <c r="A36" s="267" t="s">
        <v>71</v>
      </c>
      <c r="B36" s="116">
        <v>0</v>
      </c>
      <c r="C36" s="116">
        <v>0.05</v>
      </c>
      <c r="D36" s="88" t="s">
        <v>6</v>
      </c>
      <c r="E36" s="89" t="s">
        <v>72</v>
      </c>
      <c r="F36" s="288" t="s">
        <v>236</v>
      </c>
    </row>
    <row r="37" spans="1:6" ht="15" thickBot="1" x14ac:dyDescent="0.25">
      <c r="A37" s="268" t="s">
        <v>10</v>
      </c>
      <c r="B37" s="117">
        <f>SUM(B27:B36)</f>
        <v>1.0487</v>
      </c>
      <c r="C37" s="117">
        <f>SUM(C27:C36)</f>
        <v>1.29</v>
      </c>
      <c r="D37" s="289" t="s">
        <v>236</v>
      </c>
      <c r="E37" s="290" t="s">
        <v>236</v>
      </c>
      <c r="F37" s="291" t="s">
        <v>236</v>
      </c>
    </row>
    <row r="38" spans="1:6" ht="27" customHeight="1" thickBot="1" x14ac:dyDescent="0.25">
      <c r="A38" s="269" t="s">
        <v>11</v>
      </c>
      <c r="B38" s="118">
        <v>0.13150000000000001</v>
      </c>
      <c r="C38" s="118">
        <v>0.15</v>
      </c>
      <c r="D38" s="110" t="s">
        <v>8</v>
      </c>
      <c r="E38" s="111" t="s">
        <v>127</v>
      </c>
      <c r="F38" s="273" t="s">
        <v>79</v>
      </c>
    </row>
    <row r="39" spans="1:6" hidden="1" x14ac:dyDescent="0.2">
      <c r="A39" s="109" t="s">
        <v>128</v>
      </c>
      <c r="B39" s="18"/>
      <c r="C39" s="18"/>
      <c r="D39" s="18"/>
      <c r="E39" s="18"/>
      <c r="F39" s="19"/>
    </row>
    <row r="40" spans="1:6" x14ac:dyDescent="0.2">
      <c r="A40" s="55" t="s">
        <v>228</v>
      </c>
      <c r="B40" s="150">
        <v>2E-3</v>
      </c>
      <c r="C40" s="18"/>
      <c r="D40" s="18"/>
      <c r="E40" s="18"/>
      <c r="F40" s="19"/>
    </row>
    <row r="41" spans="1:6" x14ac:dyDescent="0.2"/>
    <row r="42" spans="1:6" ht="18" x14ac:dyDescent="0.2">
      <c r="A42" s="108" t="s">
        <v>132</v>
      </c>
      <c r="B42" s="82"/>
    </row>
    <row r="43" spans="1:6" ht="18" hidden="1" x14ac:dyDescent="0.2">
      <c r="A43" s="108"/>
      <c r="B43" s="82"/>
    </row>
    <row r="44" spans="1:6" ht="18" hidden="1" x14ac:dyDescent="0.2">
      <c r="A44" s="108" t="s">
        <v>134</v>
      </c>
      <c r="B44" s="82"/>
    </row>
    <row r="45" spans="1:6" hidden="1" x14ac:dyDescent="0.2">
      <c r="A45" s="105" t="s">
        <v>52</v>
      </c>
      <c r="B45" s="75"/>
      <c r="C45" s="75" t="s">
        <v>144</v>
      </c>
      <c r="D45" s="74" t="s">
        <v>112</v>
      </c>
    </row>
    <row r="46" spans="1:6" ht="171" hidden="1" x14ac:dyDescent="0.2">
      <c r="A46" s="105" t="s">
        <v>142</v>
      </c>
      <c r="B46" s="75"/>
      <c r="C46" s="73" t="s">
        <v>143</v>
      </c>
      <c r="D46" s="76">
        <v>1.5E-3</v>
      </c>
    </row>
    <row r="47" spans="1:6" hidden="1" x14ac:dyDescent="0.2"/>
    <row r="48" spans="1:6" ht="18" hidden="1" x14ac:dyDescent="0.2">
      <c r="A48" s="108" t="s">
        <v>136</v>
      </c>
      <c r="B48" s="82"/>
    </row>
    <row r="49" spans="1:6" x14ac:dyDescent="0.2">
      <c r="C49" s="83"/>
      <c r="D49" s="83"/>
      <c r="E49" s="83"/>
      <c r="F49" s="120"/>
    </row>
    <row r="50" spans="1:6" ht="15" thickBot="1" x14ac:dyDescent="0.25">
      <c r="A50" s="274" t="s">
        <v>2</v>
      </c>
      <c r="B50" s="275" t="s">
        <v>226</v>
      </c>
      <c r="C50" s="275" t="s">
        <v>231</v>
      </c>
      <c r="D50" s="276" t="s">
        <v>3</v>
      </c>
      <c r="E50" s="277" t="s">
        <v>125</v>
      </c>
      <c r="F50" s="278" t="s">
        <v>4</v>
      </c>
    </row>
    <row r="51" spans="1:6" x14ac:dyDescent="0.2">
      <c r="A51" s="263" t="s">
        <v>5</v>
      </c>
      <c r="B51" s="161">
        <v>0.28970000000000001</v>
      </c>
      <c r="C51" s="161">
        <v>0.3</v>
      </c>
      <c r="D51" s="84" t="s">
        <v>6</v>
      </c>
      <c r="E51" s="85" t="s">
        <v>110</v>
      </c>
      <c r="F51" s="270" t="s">
        <v>73</v>
      </c>
    </row>
    <row r="52" spans="1:6" x14ac:dyDescent="0.2">
      <c r="A52" s="264" t="s">
        <v>7</v>
      </c>
      <c r="B52" s="161">
        <v>0.2646</v>
      </c>
      <c r="C52" s="161">
        <v>0.25</v>
      </c>
      <c r="D52" s="86" t="s">
        <v>8</v>
      </c>
      <c r="E52" s="87" t="s">
        <v>84</v>
      </c>
      <c r="F52" s="271" t="s">
        <v>74</v>
      </c>
    </row>
    <row r="53" spans="1:6" ht="38.25" x14ac:dyDescent="0.2">
      <c r="A53" s="265" t="s">
        <v>9</v>
      </c>
      <c r="B53" s="161">
        <v>0.40970000000000001</v>
      </c>
      <c r="C53" s="161">
        <v>0.45</v>
      </c>
      <c r="D53" s="160" t="s">
        <v>8</v>
      </c>
      <c r="E53" s="159" t="s">
        <v>85</v>
      </c>
      <c r="F53" s="272" t="s">
        <v>130</v>
      </c>
    </row>
    <row r="54" spans="1:6" x14ac:dyDescent="0.2">
      <c r="A54" s="279" t="s">
        <v>236</v>
      </c>
      <c r="B54" s="280" t="s">
        <v>236</v>
      </c>
      <c r="C54" s="280" t="s">
        <v>236</v>
      </c>
      <c r="D54" s="281" t="s">
        <v>236</v>
      </c>
      <c r="E54" s="282" t="s">
        <v>236</v>
      </c>
      <c r="F54" s="283" t="s">
        <v>236</v>
      </c>
    </row>
    <row r="55" spans="1:6" x14ac:dyDescent="0.2">
      <c r="A55" s="266" t="s">
        <v>60</v>
      </c>
      <c r="B55" s="284" t="s">
        <v>236</v>
      </c>
      <c r="C55" s="284" t="s">
        <v>236</v>
      </c>
      <c r="D55" s="285" t="s">
        <v>236</v>
      </c>
      <c r="E55" s="286" t="s">
        <v>236</v>
      </c>
      <c r="F55" s="287" t="s">
        <v>236</v>
      </c>
    </row>
    <row r="56" spans="1:6" ht="38.25" x14ac:dyDescent="0.2">
      <c r="A56" s="265" t="s">
        <v>67</v>
      </c>
      <c r="B56" s="161">
        <v>0</v>
      </c>
      <c r="C56" s="161">
        <v>0.05</v>
      </c>
      <c r="D56" s="160" t="s">
        <v>6</v>
      </c>
      <c r="E56" s="159" t="s">
        <v>72</v>
      </c>
      <c r="F56" s="272" t="s">
        <v>76</v>
      </c>
    </row>
    <row r="57" spans="1:6" x14ac:dyDescent="0.2">
      <c r="A57" s="264" t="s">
        <v>68</v>
      </c>
      <c r="B57" s="115">
        <v>0</v>
      </c>
      <c r="C57" s="115">
        <v>0.05</v>
      </c>
      <c r="D57" s="86" t="s">
        <v>6</v>
      </c>
      <c r="E57" s="87" t="s">
        <v>72</v>
      </c>
      <c r="F57" s="271" t="s">
        <v>77</v>
      </c>
    </row>
    <row r="58" spans="1:6" x14ac:dyDescent="0.2">
      <c r="A58" s="264" t="s">
        <v>69</v>
      </c>
      <c r="B58" s="115">
        <v>0</v>
      </c>
      <c r="C58" s="115">
        <v>0.05</v>
      </c>
      <c r="D58" s="86" t="s">
        <v>6</v>
      </c>
      <c r="E58" s="87" t="s">
        <v>72</v>
      </c>
      <c r="F58" s="271" t="s">
        <v>78</v>
      </c>
    </row>
    <row r="59" spans="1:6" x14ac:dyDescent="0.2">
      <c r="A59" s="264" t="s">
        <v>70</v>
      </c>
      <c r="B59" s="115">
        <v>0.1328</v>
      </c>
      <c r="C59" s="115">
        <v>0.15</v>
      </c>
      <c r="D59" s="86" t="s">
        <v>6</v>
      </c>
      <c r="E59" s="87" t="s">
        <v>126</v>
      </c>
      <c r="F59" s="271" t="s">
        <v>78</v>
      </c>
    </row>
    <row r="60" spans="1:6" ht="15" thickBot="1" x14ac:dyDescent="0.25">
      <c r="A60" s="267" t="s">
        <v>71</v>
      </c>
      <c r="B60" s="116">
        <v>0</v>
      </c>
      <c r="C60" s="116">
        <v>0.05</v>
      </c>
      <c r="D60" s="88" t="s">
        <v>6</v>
      </c>
      <c r="E60" s="89" t="s">
        <v>72</v>
      </c>
      <c r="F60" s="288" t="s">
        <v>236</v>
      </c>
    </row>
    <row r="61" spans="1:6" ht="15" thickBot="1" x14ac:dyDescent="0.25">
      <c r="A61" s="268" t="s">
        <v>10</v>
      </c>
      <c r="B61" s="117">
        <f>SUM(B51:B60)</f>
        <v>1.0968</v>
      </c>
      <c r="C61" s="117">
        <v>1.0964</v>
      </c>
      <c r="D61" s="289" t="s">
        <v>236</v>
      </c>
      <c r="E61" s="90" t="s">
        <v>80</v>
      </c>
      <c r="F61" s="291" t="s">
        <v>236</v>
      </c>
    </row>
    <row r="62" spans="1:6" ht="15" thickBot="1" x14ac:dyDescent="0.25">
      <c r="A62" s="269" t="s">
        <v>11</v>
      </c>
      <c r="B62" s="118">
        <v>0.20580000000000001</v>
      </c>
      <c r="C62" s="151">
        <v>0.25</v>
      </c>
      <c r="D62" s="110" t="s">
        <v>8</v>
      </c>
      <c r="E62" s="111" t="s">
        <v>84</v>
      </c>
      <c r="F62" s="273" t="s">
        <v>79</v>
      </c>
    </row>
    <row r="63" spans="1:6" hidden="1" x14ac:dyDescent="0.2">
      <c r="A63" s="109" t="s">
        <v>128</v>
      </c>
      <c r="B63" s="18"/>
      <c r="C63" s="18"/>
      <c r="D63" s="18"/>
      <c r="E63" s="18"/>
      <c r="F63" s="19"/>
    </row>
    <row r="64" spans="1:6" x14ac:dyDescent="0.2">
      <c r="A64" s="55" t="s">
        <v>228</v>
      </c>
      <c r="B64" s="148">
        <v>2E-3</v>
      </c>
    </row>
    <row r="65" spans="1:7" x14ac:dyDescent="0.2"/>
    <row r="66" spans="1:7" ht="18" x14ac:dyDescent="0.2">
      <c r="C66" s="82"/>
      <c r="D66" s="83"/>
      <c r="E66" s="83"/>
      <c r="F66" s="120"/>
      <c r="G66" s="83"/>
    </row>
    <row r="67" spans="1:7" x14ac:dyDescent="0.2">
      <c r="C67" s="83"/>
      <c r="D67" s="83"/>
      <c r="E67" s="83"/>
      <c r="F67" s="120"/>
      <c r="G67" s="83"/>
    </row>
    <row r="68" spans="1:7" x14ac:dyDescent="0.2"/>
    <row r="69" spans="1:7" x14ac:dyDescent="0.2"/>
    <row r="70" spans="1:7" x14ac:dyDescent="0.2"/>
    <row r="71" spans="1:7" x14ac:dyDescent="0.2">
      <c r="A71" s="165" t="s">
        <v>55</v>
      </c>
      <c r="B71" s="165"/>
      <c r="C71" s="165"/>
      <c r="D71" s="165"/>
      <c r="E71" s="165"/>
    </row>
    <row r="72" spans="1:7" ht="13.9" customHeight="1" x14ac:dyDescent="0.2">
      <c r="A72" s="196" t="s">
        <v>56</v>
      </c>
      <c r="B72" s="196"/>
      <c r="C72" s="196"/>
      <c r="D72" s="196"/>
      <c r="E72" s="196"/>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4">
    <mergeCell ref="A72:E72"/>
    <mergeCell ref="A3:D6"/>
    <mergeCell ref="A71:E71"/>
    <mergeCell ref="A16:F16"/>
  </mergeCell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7_17_0_2024_3</dc:title>
  <dc:creator>Adi Cohen</dc:creator>
  <cp:lastModifiedBy>Artiom Zelensky</cp:lastModifiedBy>
  <cp:lastPrinted>2023-10-18T09:42:58Z</cp:lastPrinted>
  <dcterms:created xsi:type="dcterms:W3CDTF">2019-11-21T10:57:46Z</dcterms:created>
  <dcterms:modified xsi:type="dcterms:W3CDTF">2024-05-22T11:19:20Z</dcterms:modified>
  <dc:language>עברית</dc:language>
</cp:coreProperties>
</file>