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mc:AlternateContent xmlns:mc="http://schemas.openxmlformats.org/markup-compatibility/2006">
    <mc:Choice Requires="x15">
      <x15ac:absPath xmlns:x15ac="http://schemas.microsoft.com/office/spreadsheetml/2010/11/ac" url="U:\מיכל וקסברג\דיווחים לאוצר\דוח סטטיסטי\2022\לאתר שיווקי\מונגש\"/>
    </mc:Choice>
  </mc:AlternateContent>
  <xr:revisionPtr revIDLastSave="0" documentId="8_{8C7EF8E2-3FA4-40EB-A50C-3E55F8A460C3}" xr6:coauthVersionLast="36" xr6:coauthVersionMax="36" xr10:uidLastSave="{00000000-0000-0000-0000-000000000000}"/>
  <bookViews>
    <workbookView xWindow="0" yWindow="0" windowWidth="28800" windowHeight="12330" xr2:uid="{00000000-000D-0000-FFFF-FFFF00000000}"/>
  </bookViews>
  <sheets>
    <sheet name="פנסיוני ב3" sheetId="5" r:id="rId1"/>
    <sheet name="נספח ב4 - G" sheetId="1" r:id="rId2"/>
    <sheet name="נספח ב4 - P" sheetId="2" r:id="rId3"/>
    <sheet name="נספח ב5 - G" sheetId="3" r:id="rId4"/>
    <sheet name="נספח ב5 - P" sheetId="4" r:id="rId5"/>
  </sheets>
  <externalReferences>
    <externalReference r:id="rId6"/>
  </externalReferences>
  <definedNames>
    <definedName name="ש1">'פנסיוני ב3'!$O$8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4" i="5" l="1"/>
  <c r="S24" i="5"/>
  <c r="R24" i="5"/>
  <c r="Q24" i="5"/>
  <c r="P24" i="5"/>
  <c r="N24" i="5"/>
  <c r="M24" i="5"/>
  <c r="L24" i="5"/>
  <c r="K24" i="5"/>
  <c r="J24" i="5"/>
  <c r="H24" i="5"/>
  <c r="G24" i="5"/>
  <c r="F24" i="5"/>
  <c r="E24" i="5"/>
  <c r="D24" i="5"/>
  <c r="T23" i="5"/>
  <c r="S23" i="5"/>
  <c r="R23" i="5"/>
  <c r="Q23" i="5"/>
  <c r="P23" i="5"/>
  <c r="N23" i="5"/>
  <c r="M23" i="5"/>
  <c r="L23" i="5"/>
  <c r="K23" i="5"/>
  <c r="J23" i="5"/>
  <c r="H23" i="5"/>
  <c r="G23" i="5"/>
  <c r="F23" i="5"/>
  <c r="E23" i="5"/>
  <c r="D23" i="5"/>
  <c r="T22" i="5"/>
  <c r="S22" i="5"/>
  <c r="R22" i="5"/>
  <c r="Q22" i="5"/>
  <c r="P22" i="5"/>
  <c r="N22" i="5"/>
  <c r="M22" i="5"/>
  <c r="L22" i="5"/>
  <c r="K22" i="5"/>
  <c r="J22" i="5"/>
  <c r="H22" i="5"/>
  <c r="G22" i="5"/>
  <c r="F22" i="5"/>
  <c r="E22" i="5"/>
  <c r="D22" i="5"/>
  <c r="T21" i="5"/>
  <c r="S21" i="5"/>
  <c r="R21" i="5"/>
  <c r="Q21" i="5"/>
  <c r="P21" i="5"/>
  <c r="N21" i="5"/>
  <c r="M21" i="5"/>
  <c r="L21" i="5"/>
  <c r="K21" i="5"/>
  <c r="J21" i="5"/>
  <c r="H21" i="5"/>
  <c r="G21" i="5"/>
  <c r="F21" i="5"/>
  <c r="E21" i="5"/>
  <c r="D21" i="5"/>
  <c r="T18" i="5"/>
  <c r="S18" i="5"/>
  <c r="R18" i="5"/>
  <c r="Q18" i="5"/>
  <c r="P18" i="5"/>
  <c r="N18" i="5"/>
  <c r="M18" i="5"/>
  <c r="L18" i="5"/>
  <c r="K18" i="5"/>
  <c r="J18" i="5"/>
  <c r="H18" i="5"/>
  <c r="G18" i="5"/>
  <c r="F18" i="5"/>
  <c r="E18" i="5"/>
  <c r="D18" i="5"/>
  <c r="T17" i="5"/>
  <c r="S17" i="5"/>
  <c r="R17" i="5"/>
  <c r="Q17" i="5"/>
  <c r="P17" i="5"/>
  <c r="N17" i="5"/>
  <c r="M17" i="5"/>
  <c r="L17" i="5"/>
  <c r="K17" i="5"/>
  <c r="J17" i="5"/>
  <c r="H17" i="5"/>
  <c r="G17" i="5"/>
  <c r="F17" i="5"/>
  <c r="E17" i="5"/>
  <c r="D17" i="5"/>
  <c r="T14" i="5"/>
  <c r="S14" i="5"/>
  <c r="R14" i="5"/>
  <c r="Q14" i="5"/>
  <c r="P14" i="5"/>
  <c r="N14" i="5"/>
  <c r="M14" i="5"/>
  <c r="L14" i="5"/>
  <c r="K14" i="5"/>
  <c r="J14" i="5"/>
  <c r="H14" i="5"/>
  <c r="G14" i="5"/>
  <c r="F14" i="5"/>
  <c r="E14" i="5"/>
  <c r="D14" i="5"/>
  <c r="T13" i="5"/>
  <c r="S13" i="5"/>
  <c r="R13" i="5"/>
  <c r="Q13" i="5"/>
  <c r="P13" i="5"/>
  <c r="N13" i="5"/>
  <c r="M13" i="5"/>
  <c r="L13" i="5"/>
  <c r="K13" i="5"/>
  <c r="J13" i="5"/>
  <c r="H13" i="5"/>
  <c r="G13" i="5"/>
  <c r="F13" i="5"/>
  <c r="E13" i="5"/>
  <c r="D13" i="5"/>
  <c r="T12" i="5"/>
  <c r="S12" i="5"/>
  <c r="R12" i="5"/>
  <c r="Q12" i="5"/>
  <c r="P12" i="5"/>
  <c r="N12" i="5"/>
  <c r="M12" i="5"/>
  <c r="L12" i="5"/>
  <c r="K12" i="5"/>
  <c r="J12" i="5"/>
  <c r="H12" i="5"/>
  <c r="G12" i="5"/>
  <c r="F12" i="5"/>
  <c r="E12" i="5"/>
  <c r="D12" i="5"/>
  <c r="T11" i="5"/>
  <c r="S11" i="5"/>
  <c r="R11" i="5"/>
  <c r="Q11" i="5"/>
  <c r="P11" i="5"/>
  <c r="N11" i="5"/>
  <c r="M11" i="5"/>
  <c r="L11" i="5"/>
  <c r="K11" i="5"/>
  <c r="J11" i="5"/>
  <c r="H11" i="5"/>
  <c r="G11" i="5"/>
  <c r="F11" i="5"/>
  <c r="E11" i="5"/>
  <c r="D11" i="5"/>
  <c r="B3" i="5"/>
  <c r="B2" i="5"/>
  <c r="B1" i="5"/>
  <c r="V10" i="4"/>
  <c r="U10" i="4"/>
  <c r="T10" i="4"/>
  <c r="S10" i="4"/>
  <c r="R10" i="4"/>
  <c r="Q10" i="4"/>
  <c r="P10" i="4"/>
  <c r="O10" i="4"/>
  <c r="N10" i="4"/>
  <c r="M10" i="4"/>
  <c r="L10" i="4"/>
  <c r="K10" i="4"/>
  <c r="J10" i="4"/>
  <c r="I10" i="4"/>
  <c r="H10" i="4"/>
  <c r="G10" i="4"/>
  <c r="F10" i="4"/>
  <c r="E10" i="4"/>
  <c r="D10" i="4"/>
  <c r="C10" i="4"/>
  <c r="B10" i="4"/>
  <c r="A3" i="4"/>
  <c r="A2" i="4"/>
  <c r="A1" i="4"/>
  <c r="V10" i="3"/>
  <c r="U10" i="3"/>
  <c r="T10" i="3"/>
  <c r="S10" i="3"/>
  <c r="R10" i="3"/>
  <c r="Q10" i="3"/>
  <c r="P10" i="3"/>
  <c r="O10" i="3"/>
  <c r="N10" i="3"/>
  <c r="M10" i="3"/>
  <c r="L10" i="3"/>
  <c r="K10" i="3"/>
  <c r="J10" i="3"/>
  <c r="I10" i="3"/>
  <c r="H10" i="3"/>
  <c r="G10" i="3"/>
  <c r="F10" i="3"/>
  <c r="E10" i="3"/>
  <c r="D10" i="3"/>
  <c r="C10" i="3"/>
  <c r="B10" i="3"/>
  <c r="A3" i="3"/>
  <c r="A2" i="3"/>
  <c r="A1" i="3"/>
  <c r="O10" i="2"/>
  <c r="N10" i="2"/>
  <c r="M10" i="2"/>
  <c r="L10" i="2"/>
  <c r="K10" i="2"/>
  <c r="J10" i="2"/>
  <c r="I10" i="2"/>
  <c r="H10" i="2"/>
  <c r="G10" i="2"/>
  <c r="F10" i="2"/>
  <c r="E10" i="2"/>
  <c r="D10" i="2"/>
  <c r="C10" i="2"/>
  <c r="B10" i="2"/>
  <c r="I8" i="2"/>
  <c r="A3" i="2"/>
  <c r="A2" i="2"/>
  <c r="A1" i="2"/>
  <c r="O10" i="1"/>
  <c r="N10" i="1"/>
  <c r="M10" i="1"/>
  <c r="L10" i="1"/>
  <c r="K10" i="1"/>
  <c r="J10" i="1"/>
  <c r="I10" i="1"/>
  <c r="H10" i="1"/>
  <c r="G10" i="1"/>
  <c r="F10" i="1"/>
  <c r="E10" i="1"/>
  <c r="D10" i="1"/>
  <c r="C10" i="1"/>
  <c r="B10" i="1"/>
  <c r="I8" i="1"/>
  <c r="A3" i="1"/>
  <c r="A2" i="1"/>
  <c r="A1" i="1"/>
  <c r="O23" i="5" l="1"/>
  <c r="J19" i="5"/>
  <c r="P25" i="5"/>
  <c r="O18" i="5"/>
  <c r="J15" i="5"/>
  <c r="C23" i="5"/>
  <c r="J25" i="5"/>
  <c r="C21" i="5"/>
  <c r="M19" i="5"/>
  <c r="R19" i="5"/>
  <c r="F19" i="5"/>
  <c r="E19" i="5"/>
  <c r="G15" i="5"/>
  <c r="L25" i="5"/>
  <c r="S19" i="5"/>
  <c r="C12" i="5"/>
  <c r="G19" i="5"/>
  <c r="T19" i="5"/>
  <c r="H15" i="5"/>
  <c r="H19" i="5"/>
  <c r="C18" i="5"/>
  <c r="I17" i="5"/>
  <c r="I22" i="5"/>
  <c r="F15" i="5"/>
  <c r="T15" i="5"/>
  <c r="I14" i="5"/>
  <c r="H25" i="5"/>
  <c r="C22" i="5"/>
  <c r="O13" i="5"/>
  <c r="K25" i="5"/>
  <c r="I24" i="5"/>
  <c r="K15" i="5"/>
  <c r="C13" i="5"/>
  <c r="M25" i="5"/>
  <c r="L15" i="5"/>
  <c r="O14" i="5"/>
  <c r="K19" i="5"/>
  <c r="N25" i="5"/>
  <c r="M15" i="5"/>
  <c r="I12" i="5"/>
  <c r="L19" i="5"/>
  <c r="O21" i="5"/>
  <c r="N15" i="5"/>
  <c r="C14" i="5"/>
  <c r="O24" i="5"/>
  <c r="P15" i="5"/>
  <c r="N19" i="5"/>
  <c r="I18" i="5"/>
  <c r="D25" i="5"/>
  <c r="Q25" i="5"/>
  <c r="Q15" i="5"/>
  <c r="I13" i="5"/>
  <c r="P19" i="5"/>
  <c r="E25" i="5"/>
  <c r="R25" i="5"/>
  <c r="C24" i="5"/>
  <c r="D15" i="5"/>
  <c r="R15" i="5"/>
  <c r="D19" i="5"/>
  <c r="Q19" i="5"/>
  <c r="F25" i="5"/>
  <c r="S25" i="5"/>
  <c r="I23" i="5"/>
  <c r="E15" i="5"/>
  <c r="S15" i="5"/>
  <c r="O12" i="5"/>
  <c r="G25" i="5"/>
  <c r="T25" i="5"/>
  <c r="O22" i="5"/>
  <c r="I11" i="5"/>
  <c r="C17" i="5"/>
  <c r="O17" i="5"/>
  <c r="I21" i="5"/>
  <c r="C11" i="5"/>
  <c r="O11" i="5"/>
  <c r="O19" i="5" l="1"/>
  <c r="C25" i="5"/>
  <c r="I19" i="5"/>
  <c r="C19" i="5"/>
  <c r="O15" i="5"/>
  <c r="I25" i="5"/>
  <c r="O25" i="5"/>
  <c r="C15" i="5"/>
  <c r="I15" i="5"/>
</calcChain>
</file>

<file path=xl/sharedStrings.xml><?xml version="1.0" encoding="utf-8"?>
<sst xmlns="http://schemas.openxmlformats.org/spreadsheetml/2006/main" count="381" uniqueCount="103">
  <si>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</si>
  <si>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</si>
  <si>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</si>
  <si>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</si>
  <si>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</si>
  <si>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</si>
  <si>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</si>
  <si>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</si>
  <si>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</si>
  <si>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</si>
  <si>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</si>
  <si>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</si>
  <si>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</si>
  <si>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</si>
  <si>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</si>
  <si>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</si>
  <si>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</si>
  <si>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</si>
  <si>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</si>
  <si>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</si>
  <si>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</si>
  <si>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</si>
  <si>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</si>
  <si>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</si>
  <si>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</si>
  <si>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</si>
  <si>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</si>
  <si>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</si>
  <si>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</si>
  <si>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</si>
  <si>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</si>
  <si>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</si>
  <si>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</si>
  <si>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</si>
  <si>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</si>
  <si>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</si>
  <si>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</si>
  <si>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</si>
  <si>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</si>
  <si>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</si>
  <si>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</si>
  <si>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</si>
  <si>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</si>
  <si>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</si>
  <si>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</si>
  <si>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</si>
  <si>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</si>
  <si>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</si>
  <si>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</si>
  <si>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</si>
  <si>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</si>
  <si>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</si>
  <si>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</si>
  <si>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</si>
  <si>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</si>
  <si>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</si>
  <si>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מדדי התביעות (באחוזים)</t>
  </si>
  <si>
    <t>קצבת נכות (א.כ.ע)</t>
  </si>
  <si>
    <t>ריסק מוות (תשלום חד פעמי למקרה מוות)</t>
  </si>
  <si>
    <t>קצבת שארים</t>
  </si>
  <si>
    <t>עד 30 יום</t>
  </si>
  <si>
    <t>31-60 יום</t>
  </si>
  <si>
    <t>61-120 יום</t>
  </si>
  <si>
    <t>121-180 יום</t>
  </si>
  <si>
    <t>181 יום ומעלה</t>
  </si>
  <si>
    <t>(22)</t>
  </si>
  <si>
    <t>(23)</t>
  </si>
  <si>
    <t>(24)</t>
  </si>
  <si>
    <t>א</t>
  </si>
  <si>
    <t>תביעות:</t>
  </si>
  <si>
    <t>תביעות שאושרו (*)</t>
  </si>
  <si>
    <t>תביעות שנדחו</t>
  </si>
  <si>
    <t>תביעות שנסגרו בפשרה</t>
  </si>
  <si>
    <t>תביעות שבוטלו</t>
  </si>
  <si>
    <t>תביעות שנסגרו (א3+א4+א5+א6)</t>
  </si>
  <si>
    <t>ב</t>
  </si>
  <si>
    <t xml:space="preserve"> תביעות שנסגרו בבוררות:</t>
  </si>
  <si>
    <t>תביעות שאושרו</t>
  </si>
  <si>
    <t>סה"כ (ב1+ב2)</t>
  </si>
  <si>
    <t>ג</t>
  </si>
  <si>
    <t>תביעות שנסגרו בבית משפט:</t>
  </si>
  <si>
    <t>פשרה</t>
  </si>
  <si>
    <t>אחר</t>
  </si>
  <si>
    <t>סה"כ (ג1+ג2+ג3+ג4)</t>
  </si>
  <si>
    <t>(*) "תביעות שאושרו" - סכום ה"תביעות ששולמו" וה"תביעות ששולמו חלקית".</t>
  </si>
  <si>
    <t>ריק במקור</t>
  </si>
  <si>
    <t>ריק במקור2</t>
  </si>
  <si>
    <t>ריק במקור3</t>
  </si>
  <si>
    <t>ריק במקור4</t>
  </si>
  <si>
    <t>ריק במקור5</t>
  </si>
  <si>
    <t>ריק במקור6</t>
  </si>
  <si>
    <t>ריק במקור7</t>
  </si>
  <si>
    <t>ריק במקור8</t>
  </si>
  <si>
    <t>ריק במקור9</t>
  </si>
  <si>
    <t>ריק במקור10</t>
  </si>
  <si>
    <t>ריק במקור11</t>
  </si>
  <si>
    <t>ריק במקור12</t>
  </si>
  <si>
    <t>ריק במקור13</t>
  </si>
  <si>
    <t>ריק במקור14</t>
  </si>
  <si>
    <t>ריק במקור15</t>
  </si>
  <si>
    <t>ריק במקור16</t>
  </si>
  <si>
    <t>ריק במקור17</t>
  </si>
  <si>
    <t>ריק במקור18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</si>
</sst>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00_);_(* \(#,##0.00\);_(* &quot;-&quot;??_);_(@_)"/>
    <numFmt numFmtId="166" formatCode="0.0%"/>
    <numFmt numFmtId="167" formatCode=";;;"/>
  </numFmts>
  <fonts count="17" x14ac:knownFonts="1">
    <font>
      <sz val="11"/>
      <color theme="1"/>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u/>
      <sz val="10"/>
      <color indexed="12"/>
      <name val="Arial"/>
      <family val="2"/>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
      <b/>
      <sz val="9"/>
      <name val="David"/>
      <family val="2"/>
      <charset val="177"/>
    </font>
    <font>
      <u/>
      <sz val="10"/>
      <name val="David"/>
      <family val="2"/>
      <charset val="177"/>
    </font>
    <font>
      <sz val="9"/>
      <color indexed="8"/>
      <name val="David"/>
      <family val="2"/>
      <charset val="177"/>
    </font>
    <font>
      <b/>
      <sz val="10"/>
      <name val="Arial"/>
      <family val="2"/>
    </font>
  </fonts>
  <fills count="7">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
      <patternFill patternType="lightUp"/>
    </fill>
  </fills>
  <borders count="52">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top style="thin">
        <color indexed="64"/>
      </top>
      <bottom style="medium">
        <color indexed="64"/>
      </bottom>
      <diagonal/>
    </border>
    <border>
      <left style="hair">
        <color indexed="64"/>
      </left>
      <right/>
      <top style="medium">
        <color indexed="64"/>
      </top>
      <bottom style="hair">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hair">
        <color indexed="64"/>
      </top>
      <bottom/>
      <diagonal/>
    </border>
    <border>
      <left/>
      <right/>
      <top style="medium">
        <color indexed="64"/>
      </top>
      <bottom style="hair">
        <color indexed="64"/>
      </bottom>
      <diagonal/>
    </border>
    <border>
      <left/>
      <right style="hair">
        <color indexed="64"/>
      </right>
      <top style="hair">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thin">
        <color indexed="64"/>
      </left>
      <right/>
      <top style="thin">
        <color indexed="64"/>
      </top>
      <bottom/>
      <diagonal/>
    </border>
    <border>
      <left/>
      <right style="hair">
        <color indexed="64"/>
      </right>
      <top/>
      <bottom/>
      <diagonal/>
    </border>
    <border>
      <left/>
      <right style="hair">
        <color indexed="64"/>
      </right>
      <top style="thin">
        <color indexed="64"/>
      </top>
      <bottom/>
      <diagonal/>
    </border>
  </borders>
  <cellStyleXfs count="7">
    <xf numFmtId="0" fontId="0" fillId="0" borderId="0"/>
    <xf numFmtId="0" fontId="1" fillId="0" borderId="0">
      <alignment wrapText="1"/>
    </xf>
    <xf numFmtId="0" fontId="1" fillId="0" borderId="0"/>
    <xf numFmtId="0" fontId="6" fillId="0" borderId="0" applyNumberFormat="0" applyFill="0" applyBorder="0" applyAlignment="0" applyProtection="0">
      <alignment vertical="top"/>
      <protection locked="0"/>
    </xf>
    <xf numFmtId="0" fontId="1" fillId="0" borderId="0">
      <alignment wrapText="1"/>
    </xf>
    <xf numFmtId="165" fontId="1"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2" fillId="0" borderId="0" xfId="1" applyFont="1" applyBorder="1" applyAlignment="1" applyProtection="1">
      <alignment horizontal="right" readingOrder="2"/>
    </xf>
    <xf numFmtId="0" fontId="3" fillId="0" borderId="0" xfId="2" applyFont="1" applyProtection="1"/>
    <xf numFmtId="0" fontId="1" fillId="0" borderId="0" xfId="2" applyProtection="1"/>
    <xf numFmtId="0" fontId="4" fillId="2" borderId="0" xfId="1" applyFont="1" applyFill="1" applyBorder="1" applyAlignment="1" applyProtection="1">
      <alignment horizontal="right" vertical="center"/>
    </xf>
    <xf numFmtId="0" fontId="5" fillId="0" borderId="0" xfId="2" applyFont="1" applyProtection="1"/>
    <xf numFmtId="0" fontId="6" fillId="3" borderId="0" xfId="3" applyFill="1" applyAlignment="1" applyProtection="1"/>
    <xf numFmtId="0" fontId="7" fillId="0" borderId="0" xfId="2" applyFont="1" applyProtection="1"/>
    <xf numFmtId="0" fontId="8" fillId="0" borderId="0" xfId="4" applyFont="1" applyFill="1" applyBorder="1" applyAlignment="1" applyProtection="1">
      <alignment horizontal="right" vertical="center"/>
    </xf>
    <xf numFmtId="0" fontId="3" fillId="0" borderId="0" xfId="2" applyFont="1" applyFill="1" applyBorder="1" applyProtection="1"/>
    <xf numFmtId="0" fontId="10" fillId="4" borderId="4" xfId="2" applyFont="1" applyFill="1" applyBorder="1" applyAlignment="1" applyProtection="1">
      <alignment vertical="top" wrapText="1"/>
    </xf>
    <xf numFmtId="0" fontId="10" fillId="4" borderId="5" xfId="2" applyFont="1" applyFill="1" applyBorder="1" applyAlignment="1" applyProtection="1">
      <alignment horizontal="center" vertical="top" wrapText="1"/>
    </xf>
    <xf numFmtId="0" fontId="10" fillId="4" borderId="5" xfId="2" applyFont="1" applyFill="1" applyBorder="1" applyAlignment="1" applyProtection="1">
      <alignment horizontal="center" vertical="top" wrapText="1" readingOrder="2"/>
    </xf>
    <xf numFmtId="0" fontId="10" fillId="4" borderId="6" xfId="2" applyFont="1" applyFill="1" applyBorder="1" applyAlignment="1" applyProtection="1">
      <alignment horizontal="center" vertical="top" wrapText="1" readingOrder="2"/>
    </xf>
    <xf numFmtId="0" fontId="10" fillId="4" borderId="7" xfId="2" applyFont="1" applyFill="1" applyBorder="1" applyAlignment="1" applyProtection="1">
      <alignment horizontal="center" vertical="top" wrapText="1" readingOrder="2"/>
    </xf>
    <xf numFmtId="0" fontId="10" fillId="4" borderId="4" xfId="2" applyFont="1" applyFill="1" applyBorder="1" applyAlignment="1" applyProtection="1">
      <alignment horizontal="right" vertical="top" wrapText="1"/>
    </xf>
    <xf numFmtId="164" fontId="10" fillId="4" borderId="9" xfId="2" applyNumberFormat="1" applyFont="1" applyFill="1" applyBorder="1" applyAlignment="1" applyProtection="1">
      <alignment horizontal="center" vertical="top" wrapText="1"/>
    </xf>
    <xf numFmtId="49" fontId="10" fillId="4" borderId="10" xfId="2" applyNumberFormat="1" applyFont="1" applyFill="1" applyBorder="1" applyAlignment="1" applyProtection="1">
      <alignment horizontal="center" vertical="top" wrapText="1"/>
    </xf>
    <xf numFmtId="49" fontId="10" fillId="4" borderId="11" xfId="2" applyNumberFormat="1" applyFont="1" applyFill="1" applyBorder="1" applyAlignment="1" applyProtection="1">
      <alignment horizontal="center" vertical="top" wrapText="1"/>
    </xf>
    <xf numFmtId="49" fontId="10" fillId="4" borderId="7" xfId="2" applyNumberFormat="1" applyFont="1" applyFill="1" applyBorder="1" applyAlignment="1" applyProtection="1">
      <alignment horizontal="center" vertical="top" wrapText="1"/>
    </xf>
    <xf numFmtId="49" fontId="10" fillId="4" borderId="9" xfId="2" applyNumberFormat="1" applyFont="1" applyFill="1" applyBorder="1" applyAlignment="1" applyProtection="1">
      <alignment horizontal="center" vertical="top" wrapText="1"/>
    </xf>
    <xf numFmtId="49" fontId="10" fillId="4" borderId="12" xfId="2" applyNumberFormat="1" applyFont="1" applyFill="1" applyBorder="1" applyAlignment="1" applyProtection="1">
      <alignment horizontal="center" vertical="top" wrapText="1"/>
    </xf>
    <xf numFmtId="0" fontId="3" fillId="5" borderId="8" xfId="2" applyFont="1" applyFill="1" applyBorder="1" applyAlignment="1" applyProtection="1">
      <alignment horizontal="right" vertical="center" wrapText="1"/>
    </xf>
    <xf numFmtId="9" fontId="3" fillId="0" borderId="0" xfId="2" applyNumberFormat="1" applyFont="1" applyProtection="1"/>
    <xf numFmtId="0" fontId="10" fillId="0" borderId="0" xfId="2" applyFont="1" applyAlignment="1" applyProtection="1">
      <alignment horizontal="right" readingOrder="2"/>
    </xf>
    <xf numFmtId="0" fontId="3" fillId="0" borderId="0" xfId="2" applyFont="1" applyAlignment="1" applyProtection="1">
      <alignment horizontal="right" readingOrder="2"/>
    </xf>
    <xf numFmtId="0" fontId="1" fillId="0" borderId="0" xfId="2" applyAlignment="1" applyProtection="1">
      <alignment horizontal="right" readingOrder="2"/>
    </xf>
    <xf numFmtId="0" fontId="1" fillId="0" borderId="0" xfId="2" applyAlignment="1" applyProtection="1"/>
    <xf numFmtId="0" fontId="3" fillId="0" borderId="0" xfId="2" applyFont="1"/>
    <xf numFmtId="0" fontId="3" fillId="0" borderId="0" xfId="2" applyFont="1" applyFill="1" applyProtection="1"/>
    <xf numFmtId="0" fontId="10" fillId="4" borderId="13" xfId="2" applyFont="1" applyFill="1" applyBorder="1" applyAlignment="1" applyProtection="1">
      <alignment horizontal="center" vertical="top" wrapText="1" readingOrder="2"/>
    </xf>
    <xf numFmtId="0" fontId="10" fillId="4" borderId="14" xfId="2" applyFont="1" applyFill="1" applyBorder="1" applyAlignment="1" applyProtection="1">
      <alignment horizontal="right" vertical="top" wrapText="1"/>
    </xf>
    <xf numFmtId="49" fontId="10" fillId="4" borderId="2" xfId="2" applyNumberFormat="1" applyFont="1" applyFill="1" applyBorder="1" applyAlignment="1" applyProtection="1">
      <alignment horizontal="center" vertical="top" wrapText="1"/>
    </xf>
    <xf numFmtId="0" fontId="3" fillId="0" borderId="0" xfId="2" applyFont="1" applyAlignment="1" applyProtection="1"/>
    <xf numFmtId="0" fontId="2" fillId="0" borderId="0" xfId="1" applyFont="1" applyBorder="1" applyAlignment="1" applyProtection="1">
      <alignment readingOrder="2"/>
    </xf>
    <xf numFmtId="0" fontId="10" fillId="4" borderId="15" xfId="2" applyFont="1" applyFill="1" applyBorder="1" applyAlignment="1" applyProtection="1">
      <alignment horizontal="center" vertical="center"/>
    </xf>
    <xf numFmtId="0" fontId="10" fillId="4" borderId="13" xfId="2" applyFont="1" applyFill="1" applyBorder="1" applyAlignment="1" applyProtection="1">
      <alignment horizontal="center" vertical="top" wrapText="1"/>
    </xf>
    <xf numFmtId="49" fontId="10" fillId="4" borderId="17" xfId="2" applyNumberFormat="1" applyFont="1" applyFill="1" applyBorder="1" applyAlignment="1" applyProtection="1">
      <alignment horizontal="center" vertical="top" wrapText="1"/>
    </xf>
    <xf numFmtId="49" fontId="10" fillId="4" borderId="18" xfId="2" applyNumberFormat="1" applyFont="1" applyFill="1" applyBorder="1" applyAlignment="1" applyProtection="1">
      <alignment horizontal="center" vertical="top" wrapText="1"/>
    </xf>
    <xf numFmtId="49" fontId="10" fillId="4" borderId="19" xfId="2" applyNumberFormat="1" applyFont="1" applyFill="1" applyBorder="1" applyAlignment="1" applyProtection="1">
      <alignment horizontal="center" vertical="top" wrapText="1"/>
    </xf>
    <xf numFmtId="49" fontId="10" fillId="4" borderId="20" xfId="2" applyNumberFormat="1" applyFont="1" applyFill="1" applyBorder="1" applyAlignment="1" applyProtection="1">
      <alignment horizontal="center" vertical="top" wrapText="1"/>
    </xf>
    <xf numFmtId="166" fontId="10" fillId="5" borderId="26" xfId="2" applyNumberFormat="1" applyFont="1" applyFill="1" applyBorder="1" applyAlignment="1" applyProtection="1">
      <alignment horizontal="center"/>
    </xf>
    <xf numFmtId="166" fontId="3" fillId="5" borderId="27" xfId="2" applyNumberFormat="1" applyFont="1" applyFill="1" applyBorder="1" applyAlignment="1" applyProtection="1">
      <alignment horizontal="center"/>
    </xf>
    <xf numFmtId="166" fontId="10" fillId="5" borderId="28" xfId="2" applyNumberFormat="1" applyFont="1" applyFill="1" applyBorder="1" applyAlignment="1" applyProtection="1">
      <alignment horizontal="center"/>
    </xf>
    <xf numFmtId="166" fontId="10" fillId="5" borderId="29" xfId="2" applyNumberFormat="1" applyFont="1" applyFill="1" applyBorder="1" applyAlignment="1" applyProtection="1">
      <alignment horizontal="center"/>
    </xf>
    <xf numFmtId="166" fontId="10" fillId="5" borderId="26" xfId="6" applyNumberFormat="1" applyFont="1" applyFill="1" applyBorder="1" applyAlignment="1" applyProtection="1">
      <alignment horizontal="center"/>
    </xf>
    <xf numFmtId="166" fontId="10" fillId="5" borderId="31" xfId="6" applyNumberFormat="1" applyFont="1" applyFill="1" applyBorder="1" applyAlignment="1" applyProtection="1">
      <alignment horizontal="center"/>
    </xf>
    <xf numFmtId="0" fontId="16" fillId="0" borderId="0" xfId="2" applyFont="1" applyFill="1" applyBorder="1" applyAlignment="1" applyProtection="1"/>
    <xf numFmtId="0" fontId="1" fillId="0" borderId="0" xfId="2" applyAlignment="1" applyProtection="1">
      <alignment horizontal="center"/>
    </xf>
    <xf numFmtId="0" fontId="16" fillId="0" borderId="0" xfId="2" applyFont="1" applyFill="1" applyBorder="1" applyAlignment="1" applyProtection="1">
      <alignment horizontal="right" readingOrder="2"/>
    </xf>
    <xf numFmtId="0" fontId="16" fillId="0" borderId="0" xfId="2" applyFont="1" applyFill="1" applyBorder="1" applyAlignment="1" applyProtection="1">
      <alignment horizontal="center"/>
    </xf>
    <xf numFmtId="0" fontId="1" fillId="0" borderId="0" xfId="2" applyFont="1" applyFill="1" applyBorder="1" applyAlignment="1" applyProtection="1">
      <alignment horizontal="center"/>
    </xf>
    <xf numFmtId="0" fontId="1" fillId="0" borderId="0" xfId="2" applyAlignment="1" applyProtection="1">
      <alignment horizontal="center"/>
    </xf>
    <xf numFmtId="0" fontId="1" fillId="0" borderId="0" xfId="2" applyFill="1" applyBorder="1" applyAlignment="1" applyProtection="1">
      <alignment horizontal="center"/>
    </xf>
    <xf numFmtId="0" fontId="3" fillId="0" borderId="32" xfId="2" applyFont="1" applyFill="1" applyBorder="1" applyAlignment="1" applyProtection="1"/>
    <xf numFmtId="0" fontId="3" fillId="0" borderId="33" xfId="2" applyFont="1" applyFill="1" applyBorder="1" applyAlignment="1" applyProtection="1"/>
    <xf numFmtId="0" fontId="1" fillId="0" borderId="33" xfId="2" applyFont="1" applyFill="1" applyBorder="1" applyAlignment="1" applyProtection="1"/>
    <xf numFmtId="0" fontId="1" fillId="0" borderId="33" xfId="2" applyFont="1" applyFill="1" applyBorder="1" applyAlignment="1" applyProtection="1">
      <alignment horizontal="center"/>
    </xf>
    <xf numFmtId="0" fontId="1" fillId="0" borderId="33" xfId="2" applyFont="1" applyFill="1" applyBorder="1" applyAlignment="1" applyProtection="1">
      <alignment horizontal="right"/>
    </xf>
    <xf numFmtId="0" fontId="1" fillId="0" borderId="34" xfId="2" applyFont="1" applyFill="1" applyBorder="1" applyAlignment="1" applyProtection="1">
      <alignment horizontal="center"/>
    </xf>
    <xf numFmtId="0" fontId="10" fillId="4" borderId="6" xfId="2" applyFont="1" applyFill="1" applyBorder="1" applyAlignment="1" applyProtection="1">
      <alignment horizontal="center" vertical="top" wrapText="1"/>
    </xf>
    <xf numFmtId="49" fontId="10" fillId="4" borderId="35" xfId="2" applyNumberFormat="1" applyFont="1" applyFill="1" applyBorder="1" applyAlignment="1" applyProtection="1">
      <alignment horizontal="center" vertical="top" wrapText="1"/>
    </xf>
    <xf numFmtId="166" fontId="3" fillId="5" borderId="25" xfId="2" applyNumberFormat="1" applyFont="1" applyFill="1" applyBorder="1" applyAlignment="1" applyProtection="1">
      <alignment horizontal="center"/>
    </xf>
    <xf numFmtId="166" fontId="10" fillId="5" borderId="30" xfId="2" applyNumberFormat="1" applyFont="1" applyFill="1" applyBorder="1" applyAlignment="1" applyProtection="1">
      <alignment horizontal="center"/>
    </xf>
    <xf numFmtId="0" fontId="13" fillId="4" borderId="37" xfId="2" applyFont="1" applyFill="1" applyBorder="1" applyAlignment="1" applyProtection="1">
      <alignment horizontal="center" vertical="center"/>
    </xf>
    <xf numFmtId="166" fontId="10" fillId="5" borderId="40" xfId="6" applyNumberFormat="1" applyFont="1" applyFill="1" applyBorder="1" applyAlignment="1" applyProtection="1">
      <alignment horizontal="center"/>
    </xf>
    <xf numFmtId="166" fontId="10" fillId="5" borderId="41" xfId="6" applyNumberFormat="1" applyFont="1" applyFill="1" applyBorder="1" applyAlignment="1" applyProtection="1">
      <alignment horizontal="center"/>
    </xf>
    <xf numFmtId="166" fontId="10" fillId="5" borderId="42" xfId="6" applyNumberFormat="1" applyFont="1" applyFill="1" applyBorder="1" applyAlignment="1" applyProtection="1">
      <alignment horizontal="center"/>
    </xf>
    <xf numFmtId="167" fontId="13" fillId="4" borderId="38" xfId="2" applyNumberFormat="1" applyFont="1" applyFill="1" applyBorder="1" applyAlignment="1" applyProtection="1">
      <alignment horizontal="center" vertical="center"/>
    </xf>
    <xf numFmtId="167" fontId="13" fillId="4" borderId="39" xfId="2" applyNumberFormat="1" applyFont="1" applyFill="1" applyBorder="1" applyAlignment="1" applyProtection="1">
      <alignment horizontal="center" vertical="center"/>
    </xf>
    <xf numFmtId="167" fontId="9" fillId="4" borderId="0" xfId="2" applyNumberFormat="1" applyFont="1" applyFill="1" applyBorder="1" applyAlignment="1" applyProtection="1">
      <alignment horizontal="center" vertical="center"/>
    </xf>
    <xf numFmtId="167" fontId="9" fillId="4" borderId="16" xfId="2" applyNumberFormat="1" applyFont="1" applyFill="1" applyBorder="1" applyAlignment="1" applyProtection="1">
      <alignment horizontal="center" vertical="center"/>
    </xf>
    <xf numFmtId="167" fontId="15" fillId="6" borderId="21" xfId="5" applyNumberFormat="1" applyFont="1" applyFill="1" applyBorder="1" applyAlignment="1" applyProtection="1"/>
    <xf numFmtId="167" fontId="15" fillId="6" borderId="22" xfId="5" applyNumberFormat="1" applyFont="1" applyFill="1" applyBorder="1" applyAlignment="1" applyProtection="1"/>
    <xf numFmtId="167" fontId="15" fillId="6" borderId="23" xfId="5" applyNumberFormat="1" applyFont="1" applyFill="1" applyBorder="1" applyAlignment="1" applyProtection="1"/>
    <xf numFmtId="167" fontId="15" fillId="6" borderId="24" xfId="5" applyNumberFormat="1" applyFont="1" applyFill="1" applyBorder="1" applyAlignment="1" applyProtection="1"/>
    <xf numFmtId="167" fontId="15" fillId="6" borderId="36" xfId="5" applyNumberFormat="1" applyFont="1" applyFill="1" applyBorder="1" applyAlignment="1" applyProtection="1"/>
    <xf numFmtId="167" fontId="15" fillId="6" borderId="26" xfId="5" applyNumberFormat="1" applyFont="1" applyFill="1" applyBorder="1" applyAlignment="1" applyProtection="1"/>
    <xf numFmtId="167" fontId="15" fillId="6" borderId="27" xfId="5" applyNumberFormat="1" applyFont="1" applyFill="1" applyBorder="1" applyAlignment="1" applyProtection="1"/>
    <xf numFmtId="167" fontId="15" fillId="6" borderId="28" xfId="5" applyNumberFormat="1" applyFont="1" applyFill="1" applyBorder="1" applyAlignment="1" applyProtection="1"/>
    <xf numFmtId="167" fontId="15" fillId="6" borderId="29" xfId="5" applyNumberFormat="1" applyFont="1" applyFill="1" applyBorder="1" applyAlignment="1" applyProtection="1"/>
    <xf numFmtId="167" fontId="15" fillId="6" borderId="30" xfId="5" applyNumberFormat="1" applyFont="1" applyFill="1" applyBorder="1" applyAlignment="1" applyProtection="1"/>
    <xf numFmtId="0" fontId="14" fillId="5" borderId="43" xfId="2" applyFont="1" applyFill="1" applyBorder="1" applyAlignment="1" applyProtection="1">
      <alignment horizontal="right"/>
    </xf>
    <xf numFmtId="0" fontId="3" fillId="5" borderId="25" xfId="2" applyFont="1" applyFill="1" applyBorder="1" applyAlignment="1" applyProtection="1"/>
    <xf numFmtId="0" fontId="3" fillId="5" borderId="25" xfId="2" applyFont="1" applyFill="1" applyBorder="1" applyAlignment="1" applyProtection="1">
      <alignment horizontal="right"/>
    </xf>
    <xf numFmtId="0" fontId="14" fillId="5" borderId="25" xfId="2" applyFont="1" applyFill="1" applyBorder="1" applyAlignment="1" applyProtection="1">
      <alignment horizontal="right"/>
    </xf>
    <xf numFmtId="0" fontId="3" fillId="5" borderId="27" xfId="2" applyFont="1" applyFill="1" applyBorder="1" applyAlignment="1" applyProtection="1">
      <alignment horizontal="right"/>
    </xf>
    <xf numFmtId="0" fontId="14" fillId="5" borderId="27" xfId="2" applyFont="1" applyFill="1" applyBorder="1" applyAlignment="1" applyProtection="1">
      <alignment horizontal="right"/>
    </xf>
    <xf numFmtId="0" fontId="9" fillId="4" borderId="0" xfId="2" applyFont="1" applyFill="1" applyBorder="1" applyAlignment="1" applyProtection="1">
      <alignment horizontal="center" vertical="center"/>
    </xf>
    <xf numFmtId="0" fontId="3" fillId="5" borderId="44" xfId="2" applyFont="1" applyFill="1" applyBorder="1" applyAlignment="1" applyProtection="1">
      <alignment horizontal="right"/>
    </xf>
    <xf numFmtId="0" fontId="9" fillId="4" borderId="45" xfId="2" applyFont="1" applyFill="1" applyBorder="1" applyAlignment="1" applyProtection="1">
      <alignment horizontal="center" vertical="center" wrapText="1"/>
    </xf>
    <xf numFmtId="0" fontId="10" fillId="4" borderId="11" xfId="2" applyFont="1" applyFill="1" applyBorder="1" applyAlignment="1" applyProtection="1">
      <alignment horizontal="center" vertical="top" wrapText="1" readingOrder="2"/>
    </xf>
    <xf numFmtId="0" fontId="10" fillId="4" borderId="47" xfId="2" applyFont="1" applyFill="1" applyBorder="1" applyAlignment="1" applyProtection="1">
      <alignment horizontal="center" vertical="top" wrapText="1"/>
    </xf>
    <xf numFmtId="0" fontId="10" fillId="4" borderId="38" xfId="2" applyFont="1" applyFill="1" applyBorder="1" applyAlignment="1" applyProtection="1">
      <alignment horizontal="center" vertical="top" wrapText="1"/>
    </xf>
    <xf numFmtId="0" fontId="3" fillId="5" borderId="45" xfId="2" applyFont="1" applyFill="1" applyBorder="1" applyAlignment="1" applyProtection="1">
      <alignment horizontal="right" vertical="center" wrapText="1"/>
    </xf>
    <xf numFmtId="9" fontId="11" fillId="5" borderId="48" xfId="4" applyNumberFormat="1" applyFont="1" applyFill="1" applyBorder="1" applyAlignment="1" applyProtection="1">
      <alignment horizontal="center" vertical="center" wrapText="1" readingOrder="2"/>
    </xf>
    <xf numFmtId="9" fontId="11" fillId="5" borderId="49" xfId="4" applyNumberFormat="1" applyFont="1" applyFill="1" applyBorder="1" applyAlignment="1" applyProtection="1">
      <alignment horizontal="center" vertical="center" wrapText="1" readingOrder="2"/>
    </xf>
    <xf numFmtId="167" fontId="10" fillId="4" borderId="38" xfId="2" applyNumberFormat="1" applyFont="1" applyFill="1" applyBorder="1" applyAlignment="1" applyProtection="1">
      <alignment horizontal="center" vertical="top" wrapText="1"/>
    </xf>
    <xf numFmtId="167" fontId="10" fillId="4" borderId="46" xfId="2" applyNumberFormat="1" applyFont="1" applyFill="1" applyBorder="1" applyAlignment="1" applyProtection="1">
      <alignment horizontal="center" vertical="top" wrapText="1"/>
    </xf>
    <xf numFmtId="167" fontId="9" fillId="4" borderId="45" xfId="2" applyNumberFormat="1" applyFont="1" applyFill="1" applyBorder="1" applyAlignment="1" applyProtection="1">
      <alignment horizontal="center" vertical="center" wrapText="1"/>
    </xf>
    <xf numFmtId="167" fontId="9" fillId="4" borderId="46" xfId="2" applyNumberFormat="1" applyFont="1" applyFill="1" applyBorder="1" applyAlignment="1" applyProtection="1">
      <alignment horizontal="center" vertical="center" wrapText="1"/>
    </xf>
    <xf numFmtId="0" fontId="10" fillId="4" borderId="50" xfId="2" applyFont="1" applyFill="1" applyBorder="1" applyAlignment="1" applyProtection="1">
      <alignment horizontal="right" vertical="top" wrapText="1"/>
    </xf>
    <xf numFmtId="9" fontId="11" fillId="5" borderId="51" xfId="4" applyNumberFormat="1" applyFont="1" applyFill="1" applyBorder="1" applyAlignment="1" applyProtection="1">
      <alignment horizontal="center" vertical="center" wrapText="1" readingOrder="2"/>
    </xf>
    <xf numFmtId="0" fontId="3" fillId="0" borderId="0" xfId="2" applyFont="1" applyAlignment="1" applyProtection="1">
      <alignment horizontal="right" wrapText="1" readingOrder="2"/>
    </xf>
    <xf numFmtId="0" fontId="3" fillId="0" borderId="0" xfId="2" applyFont="1" applyAlignment="1">
      <alignment horizontal="right" wrapText="1" readingOrder="2"/>
    </xf>
    <xf numFmtId="0" fontId="9" fillId="4" borderId="1" xfId="2" applyFont="1" applyFill="1" applyBorder="1" applyAlignment="1" applyProtection="1">
      <alignment horizontal="center" vertical="center" wrapText="1"/>
    </xf>
    <xf numFmtId="0" fontId="9" fillId="4" borderId="3" xfId="2" applyFont="1" applyFill="1" applyBorder="1" applyAlignment="1" applyProtection="1">
      <alignment horizontal="center" vertical="center" wrapText="1"/>
    </xf>
    <xf numFmtId="0" fontId="9" fillId="4" borderId="8" xfId="2" applyFont="1" applyFill="1" applyBorder="1" applyAlignment="1" applyProtection="1">
      <alignment horizontal="center" vertical="center" wrapText="1"/>
    </xf>
    <xf numFmtId="0" fontId="10" fillId="0" borderId="0" xfId="2" applyFont="1" applyAlignment="1">
      <alignment horizontal="right" readingOrder="2"/>
    </xf>
  </cellXfs>
  <cellStyles count="7">
    <cellStyle name="Comma_~4758153" xfId="5" xr:uid="{00000000-0005-0000-0000-000000000000}"/>
    <cellStyle name="Normal" xfId="0" builtinId="0"/>
    <cellStyle name="Normal 2" xfId="2" xr:uid="{00000000-0005-0000-0000-000002000000}"/>
    <cellStyle name="Normal_Aform4v2" xfId="1" xr:uid="{00000000-0005-0000-0000-000003000000}"/>
    <cellStyle name="Normal_Aform4v2 2" xfId="4" xr:uid="{00000000-0005-0000-0000-000004000000}"/>
    <cellStyle name="Percent 2" xfId="6" xr:uid="{00000000-0005-0000-0000-000005000000}"/>
    <cellStyle name="היפר-קישור" xfId="3" builtinId="8"/>
  </cellStyles>
  <dxfs count="32">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David"/>
        <family val="2"/>
        <charset val="177"/>
        <scheme val="none"/>
      </font>
      <fill>
        <patternFill patternType="solid">
          <fgColor indexed="64"/>
          <bgColor indexed="22"/>
        </patternFill>
      </fill>
      <alignment horizontal="center" vertical="top" textRotation="0" wrapText="1" indent="0" justifyLastLine="0" shrinkToFit="0" readingOrder="0"/>
      <protection locked="1" hidden="0"/>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David"/>
        <family val="2"/>
        <charset val="177"/>
        <scheme val="none"/>
      </font>
      <fill>
        <patternFill patternType="solid">
          <fgColor indexed="64"/>
          <bgColor indexed="22"/>
        </patternFill>
      </fill>
      <alignment horizontal="center" vertical="top" textRotation="0" wrapText="1" indent="0" justifyLastLine="0" shrinkToFit="0" readingOrder="0"/>
      <protection locked="1" hidden="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David"/>
        <family val="2"/>
        <charset val="177"/>
        <scheme val="none"/>
      </font>
      <fill>
        <patternFill patternType="solid">
          <fgColor indexed="64"/>
          <bgColor indexed="22"/>
        </patternFill>
      </fill>
      <alignment horizontal="center" vertical="top" textRotation="0" wrapText="1" indent="0" justifyLastLine="0" shrinkToFit="0" readingOrder="0"/>
      <protection locked="1" hidden="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David"/>
        <family val="2"/>
        <charset val="177"/>
        <scheme val="none"/>
      </font>
      <fill>
        <patternFill patternType="solid">
          <fgColor indexed="64"/>
          <bgColor indexed="22"/>
        </patternFill>
      </fill>
      <alignment horizontal="center" vertical="top" textRotation="0" wrapText="1" indent="0" justifyLastLine="0" shrinkToFit="0" readingOrder="0"/>
      <protection locked="1" hidden="0"/>
    </dxf>
    <dxf>
      <font>
        <b val="0"/>
        <i val="0"/>
        <strike val="0"/>
        <condense val="0"/>
        <extend val="0"/>
        <outline val="0"/>
        <shadow val="0"/>
        <u val="none"/>
        <vertAlign val="baseline"/>
        <sz val="10"/>
        <color auto="1"/>
        <name val="David"/>
        <family val="2"/>
        <charset val="177"/>
        <scheme val="none"/>
      </font>
      <numFmt numFmtId="166" formatCode="0.0%"/>
      <fill>
        <patternFill patternType="solid">
          <fgColor indexed="64"/>
          <bgColor indexed="26"/>
        </patternFill>
      </fill>
      <alignment horizontal="center" vertical="bottom" textRotation="0" wrapText="0" indent="0" justifyLastLine="0" shrinkToFit="0" readingOrder="0"/>
      <border diagonalUp="0" diagonalDown="0">
        <left/>
        <right/>
        <top style="hair">
          <color indexed="64"/>
        </top>
        <bottom style="hair">
          <color indexed="64"/>
        </bottom>
        <vertical/>
        <horizontal/>
      </border>
      <protection locked="1" hidden="0"/>
    </dxf>
    <dxf>
      <font>
        <b val="0"/>
        <i val="0"/>
        <strike val="0"/>
        <condense val="0"/>
        <extend val="0"/>
        <outline val="0"/>
        <shadow val="0"/>
        <u val="none"/>
        <vertAlign val="baseline"/>
        <sz val="10"/>
        <color auto="1"/>
        <name val="David"/>
        <family val="2"/>
        <charset val="177"/>
        <scheme val="none"/>
      </font>
      <numFmt numFmtId="166" formatCode="0.0%"/>
      <fill>
        <patternFill patternType="solid">
          <fgColor indexed="64"/>
          <bgColor indexed="26"/>
        </patternFill>
      </fill>
      <alignment horizontal="center" vertical="bottom" textRotation="0" wrapText="0" indent="0" justifyLastLine="0" shrinkToFit="0" readingOrder="0"/>
      <border diagonalUp="0" diagonalDown="0">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0"/>
        <color auto="1"/>
        <name val="David"/>
        <family val="2"/>
        <charset val="177"/>
        <scheme val="none"/>
      </font>
      <numFmt numFmtId="166" formatCode="0.0%"/>
      <fill>
        <patternFill patternType="solid">
          <fgColor indexed="64"/>
          <bgColor indexed="26"/>
        </patternFill>
      </fill>
      <alignment horizontal="center" vertical="bottom" textRotation="0" wrapText="0" indent="0" justifyLastLine="0" shrinkToFit="0" readingOrder="0"/>
      <border diagonalUp="0" diagonalDown="0">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0"/>
        <color auto="1"/>
        <name val="David"/>
        <family val="2"/>
        <charset val="177"/>
        <scheme val="none"/>
      </font>
      <numFmt numFmtId="166" formatCode="0.0%"/>
      <fill>
        <patternFill patternType="solid">
          <fgColor indexed="64"/>
          <bgColor indexed="26"/>
        </patternFill>
      </fill>
      <alignment horizontal="center" vertical="bottom" textRotation="0" wrapText="0" indent="0" justifyLastLine="0" shrinkToFit="0" readingOrder="0"/>
      <border diagonalUp="0" diagonalDown="0">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0"/>
        <color auto="1"/>
        <name val="David"/>
        <family val="2"/>
        <charset val="177"/>
        <scheme val="none"/>
      </font>
      <numFmt numFmtId="166" formatCode="0.0%"/>
      <fill>
        <patternFill patternType="solid">
          <fgColor indexed="64"/>
          <bgColor indexed="26"/>
        </patternFill>
      </fill>
      <alignment horizontal="center" vertical="bottom" textRotation="0" wrapText="0" indent="0" justifyLastLine="0" shrinkToFit="0" readingOrder="0"/>
      <border diagonalUp="0" diagonalDown="0">
        <left/>
        <right style="hair">
          <color indexed="64"/>
        </right>
        <top style="hair">
          <color indexed="64"/>
        </top>
        <bottom style="hair">
          <color indexed="64"/>
        </bottom>
        <vertical/>
        <horizontal/>
      </border>
      <protection locked="1" hidden="0"/>
    </dxf>
    <dxf>
      <font>
        <b/>
        <i val="0"/>
        <strike val="0"/>
        <condense val="0"/>
        <extend val="0"/>
        <outline val="0"/>
        <shadow val="0"/>
        <u val="none"/>
        <vertAlign val="baseline"/>
        <sz val="10"/>
        <color auto="1"/>
        <name val="David"/>
        <family val="2"/>
        <charset val="177"/>
        <scheme val="none"/>
      </font>
      <numFmt numFmtId="166" formatCode="0.0%"/>
      <fill>
        <patternFill patternType="solid">
          <fgColor indexed="64"/>
          <bgColor indexed="26"/>
        </patternFill>
      </fill>
      <alignment horizontal="center" vertical="bottom" textRotation="0" wrapText="0" indent="0" justifyLastLine="0" shrinkToFit="0" readingOrder="0"/>
      <border diagonalUp="0" diagonalDown="0">
        <left style="medium">
          <color indexed="64"/>
        </left>
        <right style="thin">
          <color indexed="64"/>
        </right>
        <top style="hair">
          <color indexed="64"/>
        </top>
        <bottom/>
        <vertical/>
        <horizontal/>
      </border>
      <protection locked="1" hidden="0"/>
    </dxf>
    <dxf>
      <font>
        <b val="0"/>
        <i val="0"/>
        <strike val="0"/>
        <condense val="0"/>
        <extend val="0"/>
        <outline val="0"/>
        <shadow val="0"/>
        <u val="none"/>
        <vertAlign val="baseline"/>
        <sz val="10"/>
        <color auto="1"/>
        <name val="David"/>
        <family val="2"/>
        <charset val="177"/>
        <scheme val="none"/>
      </font>
      <numFmt numFmtId="166" formatCode="0.0%"/>
      <fill>
        <patternFill patternType="solid">
          <fgColor indexed="64"/>
          <bgColor indexed="26"/>
        </patternFill>
      </fill>
      <alignment horizontal="center" vertical="bottom" textRotation="0" wrapText="0" indent="0" justifyLastLine="0" shrinkToFit="0" readingOrder="0"/>
      <border diagonalUp="0" diagonalDown="0">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0"/>
        <color auto="1"/>
        <name val="David"/>
        <family val="2"/>
        <charset val="177"/>
        <scheme val="none"/>
      </font>
      <numFmt numFmtId="166" formatCode="0.0%"/>
      <fill>
        <patternFill patternType="solid">
          <fgColor indexed="64"/>
          <bgColor indexed="26"/>
        </patternFill>
      </fill>
      <alignment horizontal="center" vertical="bottom" textRotation="0" wrapText="0" indent="0" justifyLastLine="0" shrinkToFit="0" readingOrder="0"/>
      <border diagonalUp="0" diagonalDown="0">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0"/>
        <color auto="1"/>
        <name val="David"/>
        <family val="2"/>
        <charset val="177"/>
        <scheme val="none"/>
      </font>
      <numFmt numFmtId="166" formatCode="0.0%"/>
      <fill>
        <patternFill patternType="solid">
          <fgColor indexed="64"/>
          <bgColor indexed="26"/>
        </patternFill>
      </fill>
      <alignment horizontal="center" vertical="bottom" textRotation="0" wrapText="0" indent="0" justifyLastLine="0" shrinkToFit="0" readingOrder="0"/>
      <border diagonalUp="0" diagonalDown="0">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0"/>
        <color auto="1"/>
        <name val="David"/>
        <family val="2"/>
        <charset val="177"/>
        <scheme val="none"/>
      </font>
      <numFmt numFmtId="166" formatCode="0.0%"/>
      <fill>
        <patternFill patternType="solid">
          <fgColor indexed="64"/>
          <bgColor indexed="26"/>
        </patternFill>
      </fill>
      <alignment horizontal="center" vertical="bottom" textRotation="0" wrapText="0" indent="0" justifyLastLine="0" shrinkToFit="0" readingOrder="0"/>
      <border diagonalUp="0" diagonalDown="0">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0"/>
        <color auto="1"/>
        <name val="David"/>
        <family val="2"/>
        <charset val="177"/>
        <scheme val="none"/>
      </font>
      <numFmt numFmtId="166" formatCode="0.0%"/>
      <fill>
        <patternFill patternType="solid">
          <fgColor indexed="64"/>
          <bgColor indexed="26"/>
        </patternFill>
      </fill>
      <alignment horizontal="center" vertical="bottom" textRotation="0" wrapText="0" indent="0" justifyLastLine="0" shrinkToFit="0" readingOrder="0"/>
      <border diagonalUp="0" diagonalDown="0">
        <left/>
        <right style="hair">
          <color indexed="64"/>
        </right>
        <top style="hair">
          <color indexed="64"/>
        </top>
        <bottom style="hair">
          <color indexed="64"/>
        </bottom>
        <vertical/>
        <horizontal/>
      </border>
      <protection locked="1" hidden="0"/>
    </dxf>
    <dxf>
      <font>
        <b/>
        <i val="0"/>
        <strike val="0"/>
        <condense val="0"/>
        <extend val="0"/>
        <outline val="0"/>
        <shadow val="0"/>
        <u val="none"/>
        <vertAlign val="baseline"/>
        <sz val="10"/>
        <color auto="1"/>
        <name val="David"/>
        <family val="2"/>
        <charset val="177"/>
        <scheme val="none"/>
      </font>
      <numFmt numFmtId="166" formatCode="0.0%"/>
      <fill>
        <patternFill patternType="solid">
          <fgColor indexed="64"/>
          <bgColor indexed="26"/>
        </patternFill>
      </fill>
      <alignment horizontal="center" vertical="bottom" textRotation="0" wrapText="0" indent="0" justifyLastLine="0" shrinkToFit="0" readingOrder="0"/>
      <border diagonalUp="0" diagonalDown="0">
        <left style="medium">
          <color indexed="64"/>
        </left>
        <right style="thin">
          <color indexed="64"/>
        </right>
        <top style="hair">
          <color indexed="64"/>
        </top>
        <bottom/>
        <vertical/>
        <horizontal/>
      </border>
      <protection locked="1" hidden="0"/>
    </dxf>
    <dxf>
      <font>
        <b val="0"/>
        <i val="0"/>
        <strike val="0"/>
        <condense val="0"/>
        <extend val="0"/>
        <outline val="0"/>
        <shadow val="0"/>
        <u val="none"/>
        <vertAlign val="baseline"/>
        <sz val="10"/>
        <color auto="1"/>
        <name val="David"/>
        <family val="2"/>
        <charset val="177"/>
        <scheme val="none"/>
      </font>
      <numFmt numFmtId="166" formatCode="0.0%"/>
      <fill>
        <patternFill patternType="solid">
          <fgColor indexed="64"/>
          <bgColor indexed="26"/>
        </patternFill>
      </fill>
      <alignment horizontal="center" vertical="bottom" textRotation="0" wrapText="0" indent="0" justifyLastLine="0" shrinkToFit="0" readingOrder="0"/>
      <border diagonalUp="0" diagonalDown="0">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0"/>
        <color auto="1"/>
        <name val="David"/>
        <family val="2"/>
        <charset val="177"/>
        <scheme val="none"/>
      </font>
      <numFmt numFmtId="166" formatCode="0.0%"/>
      <fill>
        <patternFill patternType="solid">
          <fgColor indexed="64"/>
          <bgColor indexed="26"/>
        </patternFill>
      </fill>
      <alignment horizontal="center" vertical="bottom" textRotation="0" wrapText="0" indent="0" justifyLastLine="0" shrinkToFit="0" readingOrder="0"/>
      <border diagonalUp="0" diagonalDown="0">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0"/>
        <color auto="1"/>
        <name val="David"/>
        <family val="2"/>
        <charset val="177"/>
        <scheme val="none"/>
      </font>
      <numFmt numFmtId="166" formatCode="0.0%"/>
      <fill>
        <patternFill patternType="solid">
          <fgColor indexed="64"/>
          <bgColor indexed="26"/>
        </patternFill>
      </fill>
      <alignment horizontal="center" vertical="bottom" textRotation="0" wrapText="0" indent="0" justifyLastLine="0" shrinkToFit="0" readingOrder="0"/>
      <border diagonalUp="0" diagonalDown="0">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0"/>
        <color auto="1"/>
        <name val="David"/>
        <family val="2"/>
        <charset val="177"/>
        <scheme val="none"/>
      </font>
      <numFmt numFmtId="166" formatCode="0.0%"/>
      <fill>
        <patternFill patternType="solid">
          <fgColor indexed="64"/>
          <bgColor indexed="26"/>
        </patternFill>
      </fill>
      <alignment horizontal="center" vertical="bottom" textRotation="0" wrapText="0" indent="0" justifyLastLine="0" shrinkToFit="0" readingOrder="0"/>
      <border diagonalUp="0" diagonalDown="0">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0"/>
        <color auto="1"/>
        <name val="David"/>
        <family val="2"/>
        <charset val="177"/>
        <scheme val="none"/>
      </font>
      <numFmt numFmtId="166" formatCode="0.0%"/>
      <fill>
        <patternFill patternType="solid">
          <fgColor indexed="64"/>
          <bgColor indexed="26"/>
        </patternFill>
      </fill>
      <alignment horizontal="center" vertical="bottom" textRotation="0" wrapText="0" indent="0" justifyLastLine="0" shrinkToFit="0" readingOrder="0"/>
      <border diagonalUp="0" diagonalDown="0">
        <left/>
        <right style="hair">
          <color indexed="64"/>
        </right>
        <top style="hair">
          <color indexed="64"/>
        </top>
        <bottom style="hair">
          <color indexed="64"/>
        </bottom>
        <vertical/>
        <horizontal/>
      </border>
      <protection locked="1" hidden="0"/>
    </dxf>
    <dxf>
      <font>
        <b/>
        <i val="0"/>
        <strike val="0"/>
        <condense val="0"/>
        <extend val="0"/>
        <outline val="0"/>
        <shadow val="0"/>
        <u val="none"/>
        <vertAlign val="baseline"/>
        <sz val="10"/>
        <color auto="1"/>
        <name val="David"/>
        <family val="2"/>
        <charset val="177"/>
        <scheme val="none"/>
      </font>
      <numFmt numFmtId="166" formatCode="0.0%"/>
      <fill>
        <patternFill patternType="solid">
          <fgColor indexed="64"/>
          <bgColor indexed="26"/>
        </patternFill>
      </fill>
      <alignment horizontal="center" vertical="bottom" textRotation="0" wrapText="0" indent="0" justifyLastLine="0" shrinkToFit="0" readingOrder="0"/>
      <border diagonalUp="0" diagonalDown="0">
        <left style="medium">
          <color indexed="64"/>
        </left>
        <right style="thin">
          <color indexed="64"/>
        </right>
        <top style="hair">
          <color indexed="64"/>
        </top>
        <bottom/>
        <vertical/>
        <horizontal/>
      </border>
      <protection locked="1" hidden="0"/>
    </dxf>
    <dxf>
      <font>
        <b val="0"/>
        <i val="0"/>
        <strike val="0"/>
        <condense val="0"/>
        <extend val="0"/>
        <outline val="0"/>
        <shadow val="0"/>
        <u val="none"/>
        <vertAlign val="baseline"/>
        <sz val="10"/>
        <color auto="1"/>
        <name val="David"/>
        <family val="2"/>
        <charset val="177"/>
        <scheme val="none"/>
      </font>
      <fill>
        <patternFill patternType="solid">
          <fgColor indexed="64"/>
          <bgColor indexed="26"/>
        </patternFill>
      </fill>
      <alignment horizontal="right" vertical="bottom" textRotation="0" wrapText="0" indent="0" justifyLastLine="0" shrinkToFit="0" readingOrder="0"/>
      <border diagonalUp="0" diagonalDown="0">
        <left/>
        <right style="hair">
          <color indexed="64"/>
        </right>
        <top style="hair">
          <color indexed="64"/>
        </top>
        <bottom style="hair">
          <color indexed="64"/>
        </bottom>
        <vertical/>
        <horizontal/>
      </border>
      <protection locked="1" hidden="0"/>
    </dxf>
    <dxf>
      <border outline="0">
        <left style="thin">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David"/>
        <family val="2"/>
        <charset val="177"/>
        <scheme val="none"/>
      </font>
      <fill>
        <patternFill patternType="solid">
          <fgColor indexed="64"/>
          <bgColor indexed="26"/>
        </patternFill>
      </fill>
      <alignment horizontal="center" vertical="bottom" textRotation="0" wrapText="0" indent="0" justifyLastLine="0" shrinkToFit="0" readingOrder="0"/>
      <protection locked="1" hidden="0"/>
    </dxf>
    <dxf>
      <font>
        <b/>
        <i val="0"/>
        <strike val="0"/>
        <condense val="0"/>
        <extend val="0"/>
        <outline val="0"/>
        <shadow val="0"/>
        <u val="none"/>
        <vertAlign val="baseline"/>
        <sz val="9"/>
        <color auto="1"/>
        <name val="David"/>
        <family val="2"/>
        <charset val="177"/>
        <scheme val="none"/>
      </font>
      <numFmt numFmtId="167" formatCode=";;;"/>
      <fill>
        <patternFill patternType="solid">
          <fgColor indexed="64"/>
          <bgColor indexed="22"/>
        </patternFill>
      </fill>
      <alignment horizontal="center"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533400</xdr:colOff>
      <xdr:row>0</xdr:row>
      <xdr:rowOff>228600</xdr:rowOff>
    </xdr:from>
    <xdr:to>
      <xdr:col>8</xdr:col>
      <xdr:colOff>866775</xdr:colOff>
      <xdr:row>2</xdr:row>
      <xdr:rowOff>66675</xdr:rowOff>
    </xdr:to>
    <xdr:pic>
      <xdr:nvPicPr>
        <xdr:cNvPr id="3" name="Picture 2" descr="לוגו נגישות">
          <a:extLst>
            <a:ext uri="{FF2B5EF4-FFF2-40B4-BE49-F238E27FC236}">
              <a16:creationId xmlns:a16="http://schemas.microsoft.com/office/drawing/2014/main" id="{53BD3E02-1E9E-4BEF-8875-7BAD63014C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82050" y="228600"/>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781050</xdr:colOff>
      <xdr:row>0</xdr:row>
      <xdr:rowOff>200025</xdr:rowOff>
    </xdr:from>
    <xdr:to>
      <xdr:col>8</xdr:col>
      <xdr:colOff>1114425</xdr:colOff>
      <xdr:row>2</xdr:row>
      <xdr:rowOff>38100</xdr:rowOff>
    </xdr:to>
    <xdr:pic>
      <xdr:nvPicPr>
        <xdr:cNvPr id="3" name="Picture 2" descr="לוגו נגישות">
          <a:extLst>
            <a:ext uri="{FF2B5EF4-FFF2-40B4-BE49-F238E27FC236}">
              <a16:creationId xmlns:a16="http://schemas.microsoft.com/office/drawing/2014/main" id="{C6E0960C-C655-4C3C-808B-D1152F7CC9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34025" y="200025"/>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704850</xdr:colOff>
      <xdr:row>0</xdr:row>
      <xdr:rowOff>133351</xdr:rowOff>
    </xdr:from>
    <xdr:to>
      <xdr:col>8</xdr:col>
      <xdr:colOff>1066800</xdr:colOff>
      <xdr:row>2</xdr:row>
      <xdr:rowOff>9525</xdr:rowOff>
    </xdr:to>
    <xdr:pic>
      <xdr:nvPicPr>
        <xdr:cNvPr id="3" name="Picture 2" descr="לוגו נגישות">
          <a:extLst>
            <a:ext uri="{FF2B5EF4-FFF2-40B4-BE49-F238E27FC236}">
              <a16:creationId xmlns:a16="http://schemas.microsoft.com/office/drawing/2014/main" id="{D84971FA-3B06-41A5-AFCD-513C85C119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81650" y="133351"/>
          <a:ext cx="361950" cy="3714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876300</xdr:colOff>
      <xdr:row>0</xdr:row>
      <xdr:rowOff>190500</xdr:rowOff>
    </xdr:from>
    <xdr:to>
      <xdr:col>8</xdr:col>
      <xdr:colOff>1209675</xdr:colOff>
      <xdr:row>2</xdr:row>
      <xdr:rowOff>28575</xdr:rowOff>
    </xdr:to>
    <xdr:pic>
      <xdr:nvPicPr>
        <xdr:cNvPr id="3" name="Picture 2" descr="לוגו נגישות">
          <a:extLst>
            <a:ext uri="{FF2B5EF4-FFF2-40B4-BE49-F238E27FC236}">
              <a16:creationId xmlns:a16="http://schemas.microsoft.com/office/drawing/2014/main" id="{1DB89584-ACAA-4896-AF28-F3A5C9193A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87425" y="190500"/>
          <a:ext cx="333375" cy="3333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1066800</xdr:colOff>
      <xdr:row>0</xdr:row>
      <xdr:rowOff>200025</xdr:rowOff>
    </xdr:from>
    <xdr:to>
      <xdr:col>8</xdr:col>
      <xdr:colOff>1400175</xdr:colOff>
      <xdr:row>2</xdr:row>
      <xdr:rowOff>38100</xdr:rowOff>
    </xdr:to>
    <xdr:pic>
      <xdr:nvPicPr>
        <xdr:cNvPr id="3" name="Picture 2" descr="לוגו נגישות">
          <a:extLst>
            <a:ext uri="{FF2B5EF4-FFF2-40B4-BE49-F238E27FC236}">
              <a16:creationId xmlns:a16="http://schemas.microsoft.com/office/drawing/2014/main" id="{B513A4FC-605E-4808-A7A2-64FB8B89FA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96925" y="200025"/>
          <a:ext cx="333375" cy="333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02;&#1497;&#1499;&#1500;%20&#1493;&#1511;&#1505;&#1489;&#1512;&#1490;/&#1491;&#1497;&#1493;&#1493;&#1495;&#1497;&#1501;%20&#1500;&#1488;&#1493;&#1510;&#1512;/&#1491;&#1493;&#1495;%20&#1505;&#1496;&#1496;&#1497;&#1505;&#1496;&#1497;/2022/netunim_514956465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מור קופות גמל בע"מ</v>
          </cell>
          <cell r="F13">
            <v>2022</v>
          </cell>
          <cell r="Z13" t="str">
            <v xml:space="preserve">הנתונים ביחידות בודדות לשנת </v>
          </cell>
        </row>
        <row r="29">
          <cell r="B29" t="str">
            <v>נספח ב3 מדדי תביעות בקצבת נכות (א.כ.ע), ריסק מוות וקצבת שארים</v>
          </cell>
        </row>
        <row r="30">
          <cell r="B30" t="str">
            <v>נספח ב4 - מדדי בקשות למשיכת כספים או לקבלת קצבת זקנה (גמל)</v>
          </cell>
        </row>
        <row r="31">
          <cell r="B31" t="str">
            <v>נספח ב4 - מדדי בקשות למשיכת כספים או לקבלת קצבת זקנה (פנסיה)</v>
          </cell>
        </row>
        <row r="33">
          <cell r="B33" t="str">
            <v>נספח ב5 - מדדי בקשות להעברת כספים בין קופות גמל או בין מסלולי השקעה (גמל)</v>
          </cell>
        </row>
        <row r="34">
          <cell r="B34" t="str">
            <v>נספח ב5 - מדדי בקשות להעברת כספים בין קופות גמל או בין מסלולי השקעה (פנסיה)</v>
          </cell>
        </row>
      </sheetData>
      <sheetData sheetId="2"/>
      <sheetData sheetId="3"/>
      <sheetData sheetId="4"/>
      <sheetData sheetId="5"/>
      <sheetData sheetId="6"/>
      <sheetData sheetId="7">
        <row r="17">
          <cell r="C17">
            <v>0</v>
          </cell>
          <cell r="J17">
            <v>0</v>
          </cell>
          <cell r="Q17">
            <v>0</v>
          </cell>
          <cell r="X17">
            <v>0</v>
          </cell>
          <cell r="AE17">
            <v>0</v>
          </cell>
        </row>
        <row r="22">
          <cell r="C22">
            <v>0</v>
          </cell>
          <cell r="J22">
            <v>0</v>
          </cell>
          <cell r="Q22">
            <v>0</v>
          </cell>
          <cell r="X22">
            <v>0</v>
          </cell>
          <cell r="AE22">
            <v>0</v>
          </cell>
        </row>
        <row r="28">
          <cell r="C28">
            <v>0</v>
          </cell>
          <cell r="J28">
            <v>0</v>
          </cell>
          <cell r="Q28">
            <v>0</v>
          </cell>
          <cell r="X28">
            <v>0</v>
          </cell>
          <cell r="AE28">
            <v>0</v>
          </cell>
        </row>
      </sheetData>
      <sheetData sheetId="8"/>
      <sheetData sheetId="9">
        <row r="14">
          <cell r="D14">
            <v>23273</v>
          </cell>
          <cell r="E14">
            <v>7538</v>
          </cell>
          <cell r="F14">
            <v>11418</v>
          </cell>
          <cell r="G14">
            <v>2013</v>
          </cell>
          <cell r="H14">
            <v>752</v>
          </cell>
          <cell r="I14">
            <v>784</v>
          </cell>
          <cell r="J14">
            <v>768</v>
          </cell>
          <cell r="K14">
            <v>0</v>
          </cell>
        </row>
      </sheetData>
      <sheetData sheetId="10">
        <row r="14">
          <cell r="D14">
            <v>49</v>
          </cell>
          <cell r="E14">
            <v>6</v>
          </cell>
          <cell r="F14">
            <v>21</v>
          </cell>
          <cell r="G14">
            <v>10</v>
          </cell>
          <cell r="H14">
            <v>3</v>
          </cell>
          <cell r="I14">
            <v>5</v>
          </cell>
          <cell r="J14">
            <v>4</v>
          </cell>
          <cell r="K14">
            <v>1</v>
          </cell>
          <cell r="Q14">
            <v>1</v>
          </cell>
        </row>
      </sheetData>
      <sheetData sheetId="11"/>
      <sheetData sheetId="12">
        <row r="14">
          <cell r="D14">
            <v>10303</v>
          </cell>
          <cell r="E14">
            <v>220</v>
          </cell>
          <cell r="F14">
            <v>9175</v>
          </cell>
          <cell r="G14">
            <v>704</v>
          </cell>
          <cell r="H14">
            <v>167</v>
          </cell>
          <cell r="I14">
            <v>6</v>
          </cell>
          <cell r="J14">
            <v>31</v>
          </cell>
          <cell r="K14">
            <v>230481</v>
          </cell>
          <cell r="L14">
            <v>194468</v>
          </cell>
          <cell r="M14">
            <v>1461</v>
          </cell>
          <cell r="N14">
            <v>2604</v>
          </cell>
          <cell r="O14">
            <v>2450</v>
          </cell>
          <cell r="P14">
            <v>2696</v>
          </cell>
          <cell r="Q14">
            <v>26802</v>
          </cell>
          <cell r="R14">
            <v>30116</v>
          </cell>
          <cell r="S14">
            <v>16329</v>
          </cell>
          <cell r="T14">
            <v>9279</v>
          </cell>
          <cell r="U14">
            <v>3940</v>
          </cell>
          <cell r="V14">
            <v>465</v>
          </cell>
          <cell r="W14">
            <v>36</v>
          </cell>
          <cell r="X14">
            <v>67</v>
          </cell>
        </row>
      </sheetData>
      <sheetData sheetId="13">
        <row r="14">
          <cell r="D14">
            <v>158</v>
          </cell>
          <cell r="E14">
            <v>3</v>
          </cell>
          <cell r="F14">
            <v>149</v>
          </cell>
          <cell r="G14">
            <v>1</v>
          </cell>
          <cell r="H14">
            <v>5</v>
          </cell>
          <cell r="K14">
            <v>8727</v>
          </cell>
          <cell r="L14">
            <v>1834</v>
          </cell>
          <cell r="M14">
            <v>537</v>
          </cell>
          <cell r="N14">
            <v>696</v>
          </cell>
          <cell r="O14">
            <v>353</v>
          </cell>
          <cell r="P14">
            <v>311</v>
          </cell>
          <cell r="Q14">
            <v>4996</v>
          </cell>
          <cell r="R14">
            <v>468</v>
          </cell>
          <cell r="S14">
            <v>144</v>
          </cell>
          <cell r="T14">
            <v>97</v>
          </cell>
          <cell r="U14">
            <v>59</v>
          </cell>
          <cell r="V14">
            <v>25</v>
          </cell>
          <cell r="W14">
            <v>17</v>
          </cell>
          <cell r="X14">
            <v>126</v>
          </cell>
        </row>
      </sheetData>
      <sheetData sheetId="14"/>
      <sheetData sheetId="15"/>
      <sheetData sheetId="16"/>
      <sheetData sheetId="17"/>
      <sheetData sheetId="18"/>
      <sheetData sheetId="19"/>
      <sheetData sheetId="20"/>
      <sheetData sheetId="21"/>
      <sheetData sheetId="22"/>
      <sheetData sheetId="23"/>
      <sheetData sheetId="2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565F52-A224-4B0F-81AD-0978944BBE90}" name="ColumnTitleRegion1.b7.t25.1" displayName="ColumnTitleRegion1.b7.t25.1" ref="B7:T25" totalsRowShown="0" headerRowDxfId="31" dataDxfId="30" tableBorderDxfId="29" headerRowCellStyle="Normal 2" dataCellStyle="Normal 2">
  <autoFilter ref="B7:T25" xr:uid="{3A8868B7-A9AB-4B5F-AF7E-E143CD5147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2493FBA8-8595-4989-982E-0D6E709471AC}" name="מדדי התביעות (באחוזים)" dataDxfId="28" dataCellStyle="Normal 2"/>
    <tableColumn id="2" xr3:uid="{68DB8EDD-7916-4F14-9BD2-0508184BA034}" name="קצבת נכות (א.כ.ע)" dataDxfId="27" dataCellStyle="Percent 2"/>
    <tableColumn id="3" xr3:uid="{BA4ABBD2-E9C2-4BC5-B5C5-B8284A32F3CA}" name="ריק במקור" dataDxfId="26" dataCellStyle="Normal 2"/>
    <tableColumn id="4" xr3:uid="{80A7258B-40FA-4BED-85AC-24FAFD573C71}" name="ריק במקור2" dataDxfId="25" dataCellStyle="Normal 2"/>
    <tableColumn id="5" xr3:uid="{84C7583A-0C14-4904-AE3A-027A969967CC}" name="ריק במקור3" dataDxfId="24" dataCellStyle="Normal 2"/>
    <tableColumn id="6" xr3:uid="{0855D7B8-F020-44E2-8949-5B9D828BDB3D}" name="ריק במקור4" dataDxfId="23" dataCellStyle="Normal 2"/>
    <tableColumn id="7" xr3:uid="{DF94B331-3285-4312-B67E-F6D975B163FB}" name="ריק במקור5" dataDxfId="22" dataCellStyle="Normal 2"/>
    <tableColumn id="8" xr3:uid="{AC189A5E-F9DA-4687-9F52-A7D7FF49B78F}" name="ריסק מוות (תשלום חד פעמי למקרה מוות)" dataDxfId="21" dataCellStyle="Percent 2"/>
    <tableColumn id="9" xr3:uid="{E6B7E559-C39A-4BD5-A7D7-AD054B1881A6}" name="ריק במקור6" dataDxfId="20" dataCellStyle="Normal 2"/>
    <tableColumn id="10" xr3:uid="{88E0B416-395A-4876-AC51-066F33A70330}" name="ריק במקור7" dataDxfId="19" dataCellStyle="Normal 2"/>
    <tableColumn id="11" xr3:uid="{4D580FBB-0477-4707-B88F-58A95696E7A5}" name="ריק במקור8" dataDxfId="18" dataCellStyle="Normal 2"/>
    <tableColumn id="12" xr3:uid="{02A56945-3364-4ADB-9C97-701F354BABB2}" name="ריק במקור9" dataDxfId="17" dataCellStyle="Normal 2"/>
    <tableColumn id="13" xr3:uid="{06E1DB0A-D89C-47AC-8793-CE2F48C54D65}" name="ריק במקור10" dataDxfId="16" dataCellStyle="Normal 2"/>
    <tableColumn id="14" xr3:uid="{A7BDDF26-A50E-4FC4-BA92-353D4FDE63E5}" name="קצבת שארים" dataDxfId="15" dataCellStyle="Percent 2"/>
    <tableColumn id="15" xr3:uid="{4F9974B7-5F16-4BB0-BD0F-110C295C648B}" name="ריק במקור11" dataDxfId="14" dataCellStyle="Normal 2"/>
    <tableColumn id="16" xr3:uid="{C28465AB-020C-463A-9866-957FE0CDE833}" name="ריק במקור12" dataDxfId="13" dataCellStyle="Normal 2"/>
    <tableColumn id="17" xr3:uid="{25DC32DC-E34F-4564-8FCA-BFE5077033CA}" name="ריק במקור13" dataDxfId="12" dataCellStyle="Normal 2"/>
    <tableColumn id="18" xr3:uid="{2241E7F9-8BC9-4E6A-8FCF-29A5FA884F60}" name="ריק במקור14" dataDxfId="11" dataCellStyle="Normal 2"/>
    <tableColumn id="19" xr3:uid="{C3442444-661B-408D-85C3-02DF5D521B87}" name="ריק במקור15" dataDxfId="10" dataCellStyle="Normal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9C0DF7C-895E-423A-A0E6-D1614209AC93}" name="ColumnTitleRegion1.a7.o10.1" displayName="ColumnTitleRegion1.a7.o10.1_" ref="A7:O10" totalsRowShown="0" headerRowDxfId="9" tableBorderDxfId="8" headerRowCellStyle="Normal 2">
  <autoFilter ref="A7:O10" xr:uid="{5AB79BE8-7160-4DA6-8C8F-5F878207AB1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A5EF3F8-F6F7-4CF5-802F-A6BE09CA6CF4}" name="מדדי הבקשות_x000a_(אחוזים)"/>
    <tableColumn id="2" xr3:uid="{13D36609-CA92-4640-8DAE-AC2E3CCE9D0F}" name="משך זמן הטיפול בבקשות למשיכת כספים בסכום חד-פעמי"/>
    <tableColumn id="3" xr3:uid="{3BE3E237-B057-44CD-A7EE-BA9BAF85E807}" name="ריק במקור"/>
    <tableColumn id="4" xr3:uid="{8478D930-6B88-41E2-BECD-A82D7CFC30D5}" name="ריק במקור2"/>
    <tableColumn id="5" xr3:uid="{9F630659-D469-4059-B22C-5036AE13DF27}" name="ריק במקור3"/>
    <tableColumn id="6" xr3:uid="{7D127761-4B6A-4164-958E-F50EDD216629}" name="ריק במקור4"/>
    <tableColumn id="7" xr3:uid="{725E4D84-D40C-4DCA-9EB3-2FE4B40D8350}" name="ריק במקור5"/>
    <tableColumn id="8" xr3:uid="{91A1F002-62C0-4AD0-8F41-1CCB43F77F92}" name="ריק במקור6"/>
    <tableColumn id="9" xr3:uid="{06AD59F5-5DC2-4849-89E6-B4141BF32466}" name="משך זמן הטיפול בבקשות לקבלת קצבת זקנה"/>
    <tableColumn id="10" xr3:uid="{63F5FF12-CFCA-43EC-922C-5568854300F0}" name="ריק במקור7"/>
    <tableColumn id="11" xr3:uid="{7594E10D-98E5-4701-A572-765D5DCD1055}" name="ריק במקור8"/>
    <tableColumn id="12" xr3:uid="{14CD012F-6E94-4692-BE9F-AC753A9DB570}" name="ריק במקור9"/>
    <tableColumn id="13" xr3:uid="{B889D9D3-39AE-47DB-AB50-9C1ED4A52A8C}" name="ריק במקור10"/>
    <tableColumn id="14" xr3:uid="{E1AEA9EE-6054-4D2F-9AA9-D0F094AAC560}" name="ריק במקור11"/>
    <tableColumn id="15" xr3:uid="{C770C7CD-F01B-49E6-952B-D886FDF9BE5C}" name="ריק במקור1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D0C58FE-52C2-4040-B346-97F7B32220BA}" name="ColumnTitleRegion1.a7.o10.1" displayName="ColumnTitleRegion1.a7.o10.1" ref="A7:O10" totalsRowShown="0" headerRowDxfId="7" tableBorderDxfId="6" headerRowCellStyle="Normal 2">
  <autoFilter ref="A7:O10" xr:uid="{1B41D121-013B-46DA-9F2C-F3F00F45F25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2CBBFBF0-A7F8-4370-9DBF-9E03D9DEC131}" name="מדדי הבקשות_x000a_(אחוזים)"/>
    <tableColumn id="2" xr3:uid="{78722E65-965A-4F12-AD3B-95DFE9CECA4D}" name="משך זמן הטיפול בבקשות למשיכת כספים בסכום חד-פעמי"/>
    <tableColumn id="3" xr3:uid="{8BF5C1D7-6CD5-47E5-BB29-8D1427F1788B}" name="ריק במקור"/>
    <tableColumn id="4" xr3:uid="{8F23F1D1-809F-46B4-A7F5-B9AA8F817B7D}" name="ריק במקור2"/>
    <tableColumn id="5" xr3:uid="{B5E6C20C-ACA2-496C-A3EF-C271CA2981B7}" name="ריק במקור3"/>
    <tableColumn id="6" xr3:uid="{2F52A8D5-00BA-4891-8FF2-3A5ECCCC8361}" name="ריק במקור4"/>
    <tableColumn id="7" xr3:uid="{43A86FFE-0A65-4CF5-95D6-086B306134AB}" name="ריק במקור5"/>
    <tableColumn id="8" xr3:uid="{0638EC4C-D43D-41F4-9C2C-C10303E433F4}" name="ריק במקור6"/>
    <tableColumn id="9" xr3:uid="{DF30E3C5-8166-4E32-BF7C-0DA1C8EF7228}" name="משך זמן הטיפול בבקשות לקבלת קצבת זקנה"/>
    <tableColumn id="10" xr3:uid="{8F6E528B-D36D-4922-91F4-D3C80AC996E4}" name="ריק במקור7"/>
    <tableColumn id="11" xr3:uid="{6111526E-93F3-499B-8E18-490F3843DE02}" name="ריק במקור8"/>
    <tableColumn id="12" xr3:uid="{8B63FC65-D5B4-4973-90DE-DE1D339C15DE}" name="ריק במקור9"/>
    <tableColumn id="13" xr3:uid="{F5012A34-C1D1-4330-9901-DB85141E0E2B}" name="ריק במקור10"/>
    <tableColumn id="14" xr3:uid="{87EDFE5F-70B1-48B0-9F33-0516ACF9C1E1}" name="ריק במקור11"/>
    <tableColumn id="15" xr3:uid="{D621DACD-CE49-4601-AC7D-9CFF6664CFCE}" name="ריק במקור1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355146F-FB34-4A91-B288-C0257E4A055C}" name="ColumnTitleRegion1.b7.v10.1" displayName="ColumnTitleRegion1.b7.v10.1" ref="B7:V10" totalsRowShown="0" headerRowDxfId="5" headerRowBorderDxfId="4" tableBorderDxfId="3" headerRowCellStyle="Normal 2">
  <autoFilter ref="B7:V10" xr:uid="{7384899A-4113-43F6-8050-2AB116837BE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A9788880-B4EF-4267-BA0C-D9436A797E26}" name="משך זמן הטיפול בבקשות להעברת כספים מהגוף המוסדי"/>
    <tableColumn id="2" xr3:uid="{3BA64F61-DB00-4389-BC50-E1677717B2E4}" name="ריק במקור"/>
    <tableColumn id="3" xr3:uid="{9F7729E5-2C30-482A-9A3F-55EE9E3A2AF0}" name="ריק במקור2"/>
    <tableColumn id="4" xr3:uid="{B8300024-C04C-49F8-8FE5-6A061F186201}" name="ריק במקור3"/>
    <tableColumn id="5" xr3:uid="{4B72ABC4-B27E-4FCA-9A4F-2FB996CB8663}" name="ריק במקור4"/>
    <tableColumn id="6" xr3:uid="{46E417FF-A0FD-4E0C-AB19-76A27FEAFFAA}" name="ריק במקור5"/>
    <tableColumn id="7" xr3:uid="{F84ED69C-3623-4BC5-AC68-86BE54E3F2E1}" name="ריק במקור6"/>
    <tableColumn id="8" xr3:uid="{4EA921BF-83E4-4DD6-A33C-61ECC5437313}" name="משך זמן הטיפול בבקשות להעברת כספים אל הגוף המוסדי"/>
    <tableColumn id="9" xr3:uid="{07C9224C-187A-4C94-9A56-7CA50684DB71}" name="ריק במקור7"/>
    <tableColumn id="10" xr3:uid="{0F8D14C5-854C-40FD-A991-4473B41B6B82}" name="ריק במקור8"/>
    <tableColumn id="11" xr3:uid="{8F9DCED1-079E-4A85-A584-93501EF0687D}" name="ריק במקור9"/>
    <tableColumn id="12" xr3:uid="{C943D56B-0678-4235-8DBE-F6939AD40290}" name="ריק במקור10"/>
    <tableColumn id="13" xr3:uid="{FDA37119-24E7-4A9B-BF58-481CEE53E396}" name="ריק במקור11"/>
    <tableColumn id="14" xr3:uid="{D661751D-063F-44AC-8F8E-69579A8874AD}" name="ריק במקור12"/>
    <tableColumn id="15" xr3:uid="{B0AF978B-3126-4842-85B1-221B11A9EAE2}" name="משך זמן הטיפול בבקשות להעברת כספים בין מסלולי השקעה "/>
    <tableColumn id="16" xr3:uid="{52075A8C-5927-4DD2-941D-6BD2CD51A684}" name="ריק במקור13"/>
    <tableColumn id="17" xr3:uid="{7C8F6197-F81F-4047-8604-CAF675ACEDE8}" name="ריק במקור14"/>
    <tableColumn id="18" xr3:uid="{1469107E-2ACF-483E-B642-4F03A74F601E}" name="ריק במקור15"/>
    <tableColumn id="19" xr3:uid="{ACBBE476-1139-4D66-B024-75E1315F47A9}" name="ריק במקור16"/>
    <tableColumn id="20" xr3:uid="{7F7E87CB-1B08-4186-865F-DD97C1913C10}" name="ריק במקור17"/>
    <tableColumn id="21" xr3:uid="{84F6165A-825D-4A86-B40D-D345868F6A6B}" name="ריק במקור18"/>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1FFD5E1-F5B5-4D2F-89A6-225020BCCA5B}" name="ColumnTitleRegion1.b7.v10.1" displayName="ColumnTitleRegion1.b7.v10.1_" ref="B7:V10" totalsRowShown="0" headerRowDxfId="2" headerRowBorderDxfId="1" tableBorderDxfId="0" headerRowCellStyle="Normal 2">
  <autoFilter ref="B7:V10" xr:uid="{B25C88CF-6610-4D4B-8B94-8E4B46263D5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290A3067-D17F-4C9D-82DC-C6CCB6D9C141}" name="משך זמן הטיפול בבקשות להעברת כספים מהגוף המוסדי"/>
    <tableColumn id="2" xr3:uid="{BCB5DDA2-A6CA-4C67-8998-041D40629C68}" name="ריק במקור"/>
    <tableColumn id="3" xr3:uid="{906B9F8C-E263-46AB-A7B3-9DCF3D03C65D}" name="ריק במקור2"/>
    <tableColumn id="4" xr3:uid="{1E9AE2B6-C60C-44D6-AAD2-185FB5CCDCD0}" name="ריק במקור3"/>
    <tableColumn id="5" xr3:uid="{1D906AB1-C7E3-4CCE-88DB-A212F1A01BE8}" name="ריק במקור4"/>
    <tableColumn id="6" xr3:uid="{E1F7928D-872E-4D7A-B606-5715A02BB1CE}" name="ריק במקור5"/>
    <tableColumn id="7" xr3:uid="{4A1C5CB8-A83F-47DF-A67B-ED01825562D2}" name="ריק במקור6"/>
    <tableColumn id="8" xr3:uid="{4AAD26E4-0A2B-486A-8463-6913632D148A}" name="משך זמן הטיפול בבקשות להעברת כספים אל הגוף המוסדי"/>
    <tableColumn id="9" xr3:uid="{1EFB9AF7-24A0-4130-9202-5F82E69E2B8F}" name="ריק במקור7"/>
    <tableColumn id="10" xr3:uid="{80CC39D8-7811-4464-B9CF-B6919804E8FD}" name="ריק במקור8"/>
    <tableColumn id="11" xr3:uid="{81FA4FA3-EB21-41D7-A342-691B160F2A4C}" name="ריק במקור9"/>
    <tableColumn id="12" xr3:uid="{0D7D3585-AB73-4C43-A661-8B7A31F0FABA}" name="ריק במקור10"/>
    <tableColumn id="13" xr3:uid="{E5937099-9D37-42A2-9A5A-45363FF2FC9A}" name="ריק במקור11"/>
    <tableColumn id="14" xr3:uid="{A8902ADB-2015-4314-BDA6-DD787D703241}" name="ריק במקור12"/>
    <tableColumn id="15" xr3:uid="{38539CFD-4A3A-47E4-AA61-FDC421B1DC96}" name="משך זמן הטיפול בבקשות להעברת כספים בין מסלולי השקעה "/>
    <tableColumn id="16" xr3:uid="{861D515F-44E0-40CC-80EA-6545F89254C4}" name="ריק במקור13"/>
    <tableColumn id="17" xr3:uid="{DA8368A3-780B-4274-BBF0-648DA695E0B2}" name="ריק במקור14"/>
    <tableColumn id="18" xr3:uid="{F2533648-C932-4A29-A6DE-37BD5535DDFC}" name="ריק במקור15"/>
    <tableColumn id="19" xr3:uid="{29EBF080-313D-4347-8EBB-8EE8472B443D}" name="ריק במקור16"/>
    <tableColumn id="20" xr3:uid="{0F9450CC-E4B3-46DC-8F5F-EEE7D3AC551E}" name="ריק במקור17"/>
    <tableColumn id="21" xr3:uid="{81DBFF41-124D-4B6D-A4C2-513C30A83D51}" name="ריק במקור18"/>
  </tableColumns>
  <tableStyleInfo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0000"/>
  <sheetViews>
    <sheetView rightToLeft="1" tabSelected="1" workbookViewId="0">
      <selection activeCell="G11" sqref="G11:G12"/>
    </sheetView>
  </sheetViews>
  <sheetFormatPr defaultColWidth="0" defaultRowHeight="12.75" zeroHeight="1" x14ac:dyDescent="0.2"/>
  <cols>
    <col min="1" max="1" width="4" style="3" customWidth="1"/>
    <col min="2" max="2" width="18" style="3" customWidth="1"/>
    <col min="3" max="3" width="13.375" style="3" customWidth="1"/>
    <col min="4" max="8" width="8.625" style="3" customWidth="1"/>
    <col min="9" max="9" width="26.25" style="3" customWidth="1"/>
    <col min="10" max="13" width="8.625" style="3" customWidth="1"/>
    <col min="14" max="14" width="9.25" style="3" customWidth="1"/>
    <col min="15" max="15" width="10.375" style="3" customWidth="1"/>
    <col min="16" max="20" width="9.25" style="3" customWidth="1"/>
    <col min="21" max="21" width="23.25" style="3" hidden="1" customWidth="1"/>
    <col min="22" max="22" width="5.5" style="3" hidden="1" customWidth="1"/>
    <col min="23" max="23" width="0" style="3" hidden="1" customWidth="1"/>
    <col min="24" max="25" width="8" style="3" hidden="1" customWidth="1"/>
    <col min="26" max="52" width="0" style="3" hidden="1" customWidth="1"/>
    <col min="53" max="16384" width="8" style="3" hidden="1"/>
  </cols>
  <sheetData>
    <row r="1" spans="1:23" ht="18.75" x14ac:dyDescent="0.3">
      <c r="B1" s="1" t="str">
        <f>[1]הוראות!B29</f>
        <v>נספח ב3 מדדי תביעות בקצבת נכות (א.כ.ע), ריסק מוות וקצבת שארים</v>
      </c>
    </row>
    <row r="2" spans="1:23" ht="20.25" x14ac:dyDescent="0.2">
      <c r="B2" s="4" t="str">
        <f>[1]הוראות!B13</f>
        <v>מור קופות גמל בע"מ</v>
      </c>
    </row>
    <row r="3" spans="1:23" ht="18.75" x14ac:dyDescent="0.3">
      <c r="A3" s="34"/>
      <c r="B3" s="5" t="str">
        <f>CONCATENATE([1]הוראות!Z13,[1]הוראות!F13)</f>
        <v>הנתונים ביחידות בודדות לשנת 2022</v>
      </c>
      <c r="C3" s="34"/>
      <c r="D3" s="34"/>
      <c r="E3" s="34"/>
      <c r="F3" s="34"/>
      <c r="G3" s="34"/>
      <c r="H3" s="34"/>
      <c r="I3" s="34"/>
      <c r="J3" s="34"/>
      <c r="K3" s="34"/>
      <c r="L3" s="34"/>
      <c r="M3" s="34"/>
      <c r="N3" s="34"/>
      <c r="O3" s="34"/>
      <c r="P3" s="34"/>
      <c r="Q3" s="34"/>
    </row>
    <row r="4" spans="1:23" ht="18.75" x14ac:dyDescent="0.3">
      <c r="A4" s="1"/>
      <c r="B4" s="6" t="s">
        <v>0</v>
      </c>
    </row>
    <row r="5" spans="1:23" x14ac:dyDescent="0.2"/>
    <row r="6" spans="1:23" ht="13.5" thickBot="1" x14ac:dyDescent="0.25"/>
    <row r="7" spans="1:23" x14ac:dyDescent="0.2">
      <c r="A7" s="54"/>
      <c r="B7" s="88" t="s">
        <v>56</v>
      </c>
      <c r="C7" s="64" t="s">
        <v>57</v>
      </c>
      <c r="D7" s="68" t="s">
        <v>85</v>
      </c>
      <c r="E7" s="68" t="s">
        <v>86</v>
      </c>
      <c r="F7" s="68" t="s">
        <v>87</v>
      </c>
      <c r="G7" s="68" t="s">
        <v>88</v>
      </c>
      <c r="H7" s="69" t="s">
        <v>89</v>
      </c>
      <c r="I7" s="64" t="s">
        <v>58</v>
      </c>
      <c r="J7" s="68" t="s">
        <v>90</v>
      </c>
      <c r="K7" s="68" t="s">
        <v>91</v>
      </c>
      <c r="L7" s="68" t="s">
        <v>92</v>
      </c>
      <c r="M7" s="68" t="s">
        <v>93</v>
      </c>
      <c r="N7" s="69" t="s">
        <v>94</v>
      </c>
      <c r="O7" s="64" t="s">
        <v>59</v>
      </c>
      <c r="P7" s="68" t="s">
        <v>95</v>
      </c>
      <c r="Q7" s="68" t="s">
        <v>96</v>
      </c>
      <c r="R7" s="68" t="s">
        <v>97</v>
      </c>
      <c r="S7" s="68" t="s">
        <v>98</v>
      </c>
      <c r="T7" s="68" t="s">
        <v>99</v>
      </c>
    </row>
    <row r="8" spans="1:23" ht="25.5" x14ac:dyDescent="0.2">
      <c r="A8" s="55"/>
      <c r="B8" s="70" t="s">
        <v>85</v>
      </c>
      <c r="C8" s="35" t="s">
        <v>5</v>
      </c>
      <c r="D8" s="11" t="s">
        <v>60</v>
      </c>
      <c r="E8" s="11" t="s">
        <v>61</v>
      </c>
      <c r="F8" s="11" t="s">
        <v>62</v>
      </c>
      <c r="G8" s="11" t="s">
        <v>63</v>
      </c>
      <c r="H8" s="36" t="s">
        <v>64</v>
      </c>
      <c r="I8" s="35" t="s">
        <v>5</v>
      </c>
      <c r="J8" s="11" t="s">
        <v>60</v>
      </c>
      <c r="K8" s="11" t="s">
        <v>61</v>
      </c>
      <c r="L8" s="11" t="s">
        <v>62</v>
      </c>
      <c r="M8" s="11" t="s">
        <v>63</v>
      </c>
      <c r="N8" s="36" t="s">
        <v>64</v>
      </c>
      <c r="O8" s="35" t="s">
        <v>5</v>
      </c>
      <c r="P8" s="11" t="s">
        <v>60</v>
      </c>
      <c r="Q8" s="11" t="s">
        <v>61</v>
      </c>
      <c r="R8" s="11" t="s">
        <v>62</v>
      </c>
      <c r="S8" s="11" t="s">
        <v>63</v>
      </c>
      <c r="T8" s="60" t="s">
        <v>64</v>
      </c>
    </row>
    <row r="9" spans="1:23" ht="13.5" thickBot="1" x14ac:dyDescent="0.25">
      <c r="A9" s="56"/>
      <c r="B9" s="71" t="s">
        <v>85</v>
      </c>
      <c r="C9" s="37" t="s">
        <v>15</v>
      </c>
      <c r="D9" s="38" t="s">
        <v>16</v>
      </c>
      <c r="E9" s="39" t="s">
        <v>17</v>
      </c>
      <c r="F9" s="39" t="s">
        <v>18</v>
      </c>
      <c r="G9" s="39" t="s">
        <v>19</v>
      </c>
      <c r="H9" s="40" t="s">
        <v>20</v>
      </c>
      <c r="I9" s="37" t="s">
        <v>21</v>
      </c>
      <c r="J9" s="38" t="s">
        <v>22</v>
      </c>
      <c r="K9" s="39" t="s">
        <v>23</v>
      </c>
      <c r="L9" s="39" t="s">
        <v>24</v>
      </c>
      <c r="M9" s="39" t="s">
        <v>25</v>
      </c>
      <c r="N9" s="40" t="s">
        <v>26</v>
      </c>
      <c r="O9" s="37" t="s">
        <v>27</v>
      </c>
      <c r="P9" s="38" t="s">
        <v>28</v>
      </c>
      <c r="Q9" s="39" t="s">
        <v>46</v>
      </c>
      <c r="R9" s="39" t="s">
        <v>47</v>
      </c>
      <c r="S9" s="39" t="s">
        <v>48</v>
      </c>
      <c r="T9" s="61" t="s">
        <v>49</v>
      </c>
      <c r="U9" s="3" t="s">
        <v>65</v>
      </c>
      <c r="V9" s="3" t="s">
        <v>66</v>
      </c>
      <c r="W9" s="3" t="s">
        <v>67</v>
      </c>
    </row>
    <row r="10" spans="1:23" x14ac:dyDescent="0.2">
      <c r="A10" s="56" t="s">
        <v>68</v>
      </c>
      <c r="B10" s="82" t="s">
        <v>69</v>
      </c>
      <c r="C10" s="72" t="s">
        <v>85</v>
      </c>
      <c r="D10" s="73" t="s">
        <v>85</v>
      </c>
      <c r="E10" s="74" t="s">
        <v>85</v>
      </c>
      <c r="F10" s="74" t="s">
        <v>85</v>
      </c>
      <c r="G10" s="74" t="s">
        <v>85</v>
      </c>
      <c r="H10" s="75" t="s">
        <v>85</v>
      </c>
      <c r="I10" s="72" t="s">
        <v>85</v>
      </c>
      <c r="J10" s="73" t="s">
        <v>85</v>
      </c>
      <c r="K10" s="74" t="s">
        <v>85</v>
      </c>
      <c r="L10" s="74" t="s">
        <v>85</v>
      </c>
      <c r="M10" s="74" t="s">
        <v>85</v>
      </c>
      <c r="N10" s="75" t="s">
        <v>85</v>
      </c>
      <c r="O10" s="72" t="s">
        <v>85</v>
      </c>
      <c r="P10" s="73" t="s">
        <v>85</v>
      </c>
      <c r="Q10" s="74" t="s">
        <v>85</v>
      </c>
      <c r="R10" s="74" t="s">
        <v>85</v>
      </c>
      <c r="S10" s="74" t="s">
        <v>85</v>
      </c>
      <c r="T10" s="76" t="s">
        <v>85</v>
      </c>
    </row>
    <row r="11" spans="1:23" x14ac:dyDescent="0.2">
      <c r="A11" s="57">
        <v>3</v>
      </c>
      <c r="B11" s="83" t="s">
        <v>70</v>
      </c>
      <c r="C11" s="41">
        <f>SUM(D11:H11)</f>
        <v>0</v>
      </c>
      <c r="D11" s="42">
        <f>IF(('[1] פנסיוני א3'!D12+'[1] פנסיוני א3'!K12+'[1] פנסיוני א3'!E12+'[1] פנסיוני א3'!L12+'[1] פנסיוני א3'!D13+'[1] פנסיוני א3'!K13+'[1] פנסיוני א3'!E13+'[1] פנסיוני א3'!L13)=0,0,('[1] פנסיוני א3'!D12+'[1] פנסיוני א3'!K12+'[1] פנסיוני א3'!E12+'[1] פנסיוני א3'!L12+'[1] פנסיוני א3'!D13+'[1] פנסיוני א3'!K13+'[1] פנסיוני א3'!E13+'[1] פנסיוני א3'!L13)/('[1] פנסיוני א3'!$C$17+'[1] פנסיוני א3'!$J$17))</f>
        <v>0</v>
      </c>
      <c r="E11" s="42">
        <f>IF(('[1] פנסיוני א3'!F12+'[1] פנסיוני א3'!M12+'[1] פנסיוני א3'!F13+'[1] פנסיוני א3'!M13)=0,0,('[1] פנסיוני א3'!F12+'[1] פנסיוני א3'!M12+'[1] פנסיוני א3'!F13+'[1] פנסיוני א3'!M13)/('[1] פנסיוני א3'!$C$17+'[1] פנסיוני א3'!$J$17))</f>
        <v>0</v>
      </c>
      <c r="F11" s="42">
        <f>IF(('[1] פנסיוני א3'!G12+'[1] פנסיוני א3'!N12+'[1] פנסיוני א3'!G13+'[1] פנסיוני א3'!N13)=0,0,('[1] פנסיוני א3'!G12+'[1] פנסיוני א3'!N12+'[1] פנסיוני א3'!G13+'[1] פנסיוני א3'!N13)/('[1] פנסיוני א3'!$C$17+'[1] פנסיוני א3'!$J$17))</f>
        <v>0</v>
      </c>
      <c r="G11" s="42">
        <f>IF(('[1] פנסיוני א3'!H12+'[1] פנסיוני א3'!O12+'[1] פנסיוני א3'!H13+'[1] פנסיוני א3'!O13)=0,0,('[1] פנסיוני א3'!H12+'[1] פנסיוני א3'!O12+'[1] פנסיוני א3'!H13+'[1] פנסיוני א3'!O13)/('[1] פנסיוני א3'!$C$17+'[1] פנסיוני א3'!$J$17))</f>
        <v>0</v>
      </c>
      <c r="H11" s="42">
        <f>IF(('[1] פנסיוני א3'!I12+'[1] פנסיוני א3'!P12+'[1] פנסיוני א3'!I13+'[1] פנסיוני א3'!P13)=0,0,('[1] פנסיוני א3'!I12+'[1] פנסיוני א3'!P12+'[1] פנסיוני א3'!I13+'[1] פנסיוני א3'!P13)/('[1] פנסיוני א3'!$C$17+'[1] פנסיוני א3'!$J$17))</f>
        <v>0</v>
      </c>
      <c r="I11" s="41">
        <f>SUM(J11:N11)</f>
        <v>0</v>
      </c>
      <c r="J11" s="42">
        <f>IF(('[1] פנסיוני א3'!R12+'[1] פנסיוני א3'!Y12+'[1] פנסיוני א3'!S12+'[1] פנסיוני א3'!Z12+'[1] פנסיוני א3'!R13+'[1] פנסיוני א3'!Y13+'[1] פנסיוני א3'!S13+'[1] פנסיוני א3'!Z13)=0,0,('[1] פנסיוני א3'!R12+'[1] פנסיוני א3'!Y12+'[1] פנסיוני א3'!S12+'[1] פנסיוני א3'!Z12+'[1] פנסיוני א3'!R13+'[1] פנסיוני א3'!Y13+'[1] פנסיוני א3'!S13+'[1] פנסיוני א3'!Z13)/('[1] פנסיוני א3'!$Q$17+'[1] פנסיוני א3'!$X$17))</f>
        <v>0</v>
      </c>
      <c r="K11" s="42">
        <f>IF(('[1] פנסיוני א3'!T12+'[1] פנסיוני א3'!AA12+'[1] פנסיוני א3'!T13+'[1] פנסיוני א3'!AA13)=0,0,('[1] פנסיוני א3'!T12+'[1] פנסיוני א3'!AA12+'[1] פנסיוני א3'!T13+'[1] פנסיוני א3'!AA13)/('[1] פנסיוני א3'!$Q$17+'[1] פנסיוני א3'!$X$17))</f>
        <v>0</v>
      </c>
      <c r="L11" s="42">
        <f>IF(('[1] פנסיוני א3'!U12+'[1] פנסיוני א3'!AB12+'[1] פנסיוני א3'!U13+'[1] פנסיוני א3'!AB13)=0,0,('[1] פנסיוני א3'!U12+'[1] פנסיוני א3'!AB12+'[1] פנסיוני א3'!U13+'[1] פנסיוני א3'!AB13)/('[1] פנסיוני א3'!$Q$17+'[1] פנסיוני א3'!$X$17))</f>
        <v>0</v>
      </c>
      <c r="M11" s="42">
        <f>IF(('[1] פנסיוני א3'!V12+'[1] פנסיוני א3'!AC12+'[1] פנסיוני א3'!V13+'[1] פנסיוני א3'!AC13)=0,0,('[1] פנסיוני א3'!V12+'[1] פנסיוני א3'!AC12+'[1] פנסיוני א3'!V13+'[1] פנסיוני א3'!AC13)/('[1] פנסיוני א3'!$Q$17+'[1] פנסיוני א3'!$X$17))</f>
        <v>0</v>
      </c>
      <c r="N11" s="42">
        <f>IF(('[1] פנסיוני א3'!W12+'[1] פנסיוני א3'!AD12+'[1] פנסיוני א3'!W13+'[1] פנסיוני א3'!AD13)=0,0,('[1] פנסיוני א3'!W12+'[1] פנסיוני א3'!AD12+'[1] פנסיוני א3'!W13+'[1] פנסיוני א3'!AD13)/('[1] פנסיוני א3'!$Q$17+'[1] פנסיוני א3'!$X$17))</f>
        <v>0</v>
      </c>
      <c r="O11" s="41">
        <f>SUM(P11:T11)</f>
        <v>0</v>
      </c>
      <c r="P11" s="42">
        <f>IF('[1] פנסיוני א3'!AF12+'[1] פנסיוני א3'!AG12+'[1] פנסיוני א3'!AF13+'[1] פנסיוני א3'!AG13=0,0,('[1] פנסיוני א3'!AF12+'[1] פנסיוני א3'!AG12+'[1] פנסיוני א3'!AF13+'[1] פנסיוני א3'!AG13)/'[1] פנסיוני א3'!$AE$17)</f>
        <v>0</v>
      </c>
      <c r="Q11" s="42">
        <f>IF('[1] פנסיוני א3'!AH12+'[1] פנסיוני א3'!AH13=0,0,('[1] פנסיוני א3'!AH12+'[1] פנסיוני א3'!AH13)/'[1] פנסיוני א3'!$AE$17)</f>
        <v>0</v>
      </c>
      <c r="R11" s="42">
        <f>IF('[1] פנסיוני א3'!AI12+'[1] פנסיוני א3'!AI13=0,0,('[1] פנסיוני א3'!AI12+'[1] פנסיוני א3'!AI13)/'[1] פנסיוני א3'!$AE$17)</f>
        <v>0</v>
      </c>
      <c r="S11" s="42">
        <f>IF('[1] פנסיוני א3'!AJ12+'[1] פנסיוני א3'!AJ13=0,0,('[1] פנסיוני א3'!AJ12+'[1] פנסיוני א3'!AJ13)/'[1] פנסיוני א3'!$AE$17)</f>
        <v>0</v>
      </c>
      <c r="T11" s="62">
        <f>IF('[1] פנסיוני א3'!AK12+'[1] פנסיוני א3'!AK13=0,0,('[1] פנסיוני א3'!AK12+'[1] פנסיוני א3'!AK13)/'[1] פנסיוני א3'!$AE$17)</f>
        <v>0</v>
      </c>
    </row>
    <row r="12" spans="1:23" x14ac:dyDescent="0.2">
      <c r="A12" s="57">
        <v>4</v>
      </c>
      <c r="B12" s="83" t="s">
        <v>71</v>
      </c>
      <c r="C12" s="41">
        <f>SUM(D12:H12)</f>
        <v>0</v>
      </c>
      <c r="D12" s="42">
        <f>IF(('[1] פנסיוני א3'!D14+'[1] פנסיוני א3'!K14+'[1] פנסיוני א3'!E14+'[1] פנסיוני א3'!L14)=0,0,('[1] פנסיוני א3'!D14+'[1] פנסיוני א3'!K14+'[1] פנסיוני א3'!E14+'[1] פנסיוני א3'!L14)/('[1] פנסיוני א3'!$C$17+'[1] פנסיוני א3'!$J$17))</f>
        <v>0</v>
      </c>
      <c r="E12" s="42">
        <f>IF(('[1] פנסיוני א3'!F14+'[1] פנסיוני א3'!M14)=0,0,('[1] פנסיוני א3'!F14+'[1] פנסיוני א3'!M14)/('[1] פנסיוני א3'!$C$17+'[1] פנסיוני א3'!$J$17))</f>
        <v>0</v>
      </c>
      <c r="F12" s="42">
        <f>IF(('[1] פנסיוני א3'!G14+'[1] פנסיוני א3'!N14)=0,0,('[1] פנסיוני א3'!G14+'[1] פנסיוני א3'!N14)/('[1] פנסיוני א3'!$C$17+'[1] פנסיוני א3'!$J$17))</f>
        <v>0</v>
      </c>
      <c r="G12" s="42">
        <f>IF(('[1] פנסיוני א3'!H14+'[1] פנסיוני א3'!O14)=0,0,('[1] פנסיוני א3'!H14+'[1] פנסיוני א3'!O14)/('[1] פנסיוני א3'!$C$17+'[1] פנסיוני א3'!$J$17))</f>
        <v>0</v>
      </c>
      <c r="H12" s="42">
        <f>IF(('[1] פנסיוני א3'!I14+'[1] פנסיוני א3'!P14)=0,0,('[1] פנסיוני א3'!I14+'[1] פנסיוני א3'!P14)/('[1] פנסיוני א3'!$C$17+'[1] פנסיוני א3'!$J$17))</f>
        <v>0</v>
      </c>
      <c r="I12" s="41">
        <f>SUM(J12:N12)</f>
        <v>0</v>
      </c>
      <c r="J12" s="42">
        <f>IF(('[1] פנסיוני א3'!R14+'[1] פנסיוני א3'!Y14+'[1] פנסיוני א3'!S14+'[1] פנסיוני א3'!Z14)=0,0,('[1] פנסיוני א3'!R14+'[1] פנסיוני א3'!Y14+'[1] פנסיוני א3'!S14+'[1] פנסיוני א3'!Z14)/('[1] פנסיוני א3'!$Q$17+'[1] פנסיוני א3'!$X$17))</f>
        <v>0</v>
      </c>
      <c r="K12" s="42">
        <f>IF(('[1] פנסיוני א3'!T14+'[1] פנסיוני א3'!AA14)=0,0,('[1] פנסיוני א3'!T14+'[1] פנסיוני א3'!AA14)/('[1] פנסיוני א3'!$Q$17+'[1] פנסיוני א3'!$X$17))</f>
        <v>0</v>
      </c>
      <c r="L12" s="42">
        <f>IF(('[1] פנסיוני א3'!U14+'[1] פנסיוני א3'!AB14)=0,0,('[1] פנסיוני א3'!U14+'[1] פנסיוני א3'!AB14)/('[1] פנסיוני א3'!$Q$17+'[1] פנסיוני א3'!$X$17))</f>
        <v>0</v>
      </c>
      <c r="M12" s="42">
        <f>IF(('[1] פנסיוני א3'!V14+'[1] פנסיוני א3'!AC14)=0,0,('[1] פנסיוני א3'!V14+'[1] פנסיוני א3'!AC14)/('[1] פנסיוני א3'!$Q$17+'[1] פנסיוני א3'!$X$17))</f>
        <v>0</v>
      </c>
      <c r="N12" s="42">
        <f>IF(('[1] פנסיוני א3'!W14+'[1] פנסיוני א3'!AD14)=0,0,('[1] פנסיוני א3'!W14+'[1] פנסיוני א3'!AD14)/('[1] פנסיוני א3'!$Q$17+'[1] פנסיוני א3'!$X$17))</f>
        <v>0</v>
      </c>
      <c r="O12" s="41">
        <f>SUM(P12:T12)</f>
        <v>0</v>
      </c>
      <c r="P12" s="42">
        <f>IF('[1] פנסיוני א3'!AF14+'[1] פנסיוני א3'!AG14=0,0,('[1] פנסיוני א3'!AF14+'[1] פנסיוני א3'!AG14)/'[1] פנסיוני א3'!$AE$17)</f>
        <v>0</v>
      </c>
      <c r="Q12" s="42">
        <f>IF('[1] פנסיוני א3'!AH14=0,0,'[1] פנסיוני א3'!AH14/'[1] פנסיוני א3'!$AE$17)</f>
        <v>0</v>
      </c>
      <c r="R12" s="42">
        <f>IF('[1] פנסיוני א3'!AI14=0,0,'[1] פנסיוני א3'!AI14/'[1] פנסיוני א3'!$AE$17)</f>
        <v>0</v>
      </c>
      <c r="S12" s="42">
        <f>IF('[1] פנסיוני א3'!AJ14=0,0,'[1] פנסיוני א3'!AJ14/'[1] פנסיוני א3'!$AE$17)</f>
        <v>0</v>
      </c>
      <c r="T12" s="62">
        <f>IF('[1] פנסיוני א3'!AK14=0,0,'[1] פנסיוני א3'!AK14/'[1] פנסיוני א3'!$AE$17)</f>
        <v>0</v>
      </c>
    </row>
    <row r="13" spans="1:23" x14ac:dyDescent="0.2">
      <c r="A13" s="57">
        <v>5</v>
      </c>
      <c r="B13" s="84" t="s">
        <v>72</v>
      </c>
      <c r="C13" s="41">
        <f>SUM(D13:H13)</f>
        <v>0</v>
      </c>
      <c r="D13" s="42">
        <f>IF(('[1] פנסיוני א3'!D15+'[1] פנסיוני א3'!K15+'[1] פנסיוני א3'!E15+'[1] פנסיוני א3'!L15)=0,0,('[1] פנסיוני א3'!D15+'[1] פנסיוני א3'!K15+'[1] פנסיוני א3'!E15+'[1] פנסיוני א3'!L15)/('[1] פנסיוני א3'!$C$17+'[1] פנסיוני א3'!$J$17))</f>
        <v>0</v>
      </c>
      <c r="E13" s="42">
        <f>IF(('[1] פנסיוני א3'!F15+'[1] פנסיוני א3'!M15)=0,0,('[1] פנסיוני א3'!F15+'[1] פנסיוני א3'!M15)/('[1] פנסיוני א3'!$C$17+'[1] פנסיוני א3'!$J$17))</f>
        <v>0</v>
      </c>
      <c r="F13" s="42">
        <f>IF(('[1] פנסיוני א3'!G15+'[1] פנסיוני א3'!N15)=0,0,('[1] פנסיוני א3'!G15+'[1] פנסיוני א3'!N15)/('[1] פנסיוני א3'!$C$17+'[1] פנסיוני א3'!$J$17))</f>
        <v>0</v>
      </c>
      <c r="G13" s="42">
        <f>IF(('[1] פנסיוני א3'!H15+'[1] פנסיוני א3'!O15)=0,0,('[1] פנסיוני א3'!H15+'[1] פנסיוני א3'!O15)/('[1] פנסיוני א3'!$C$17+'[1] פנסיוני א3'!$J$17))</f>
        <v>0</v>
      </c>
      <c r="H13" s="42">
        <f>IF(('[1] פנסיוני א3'!I15+'[1] פנסיוני א3'!P15)=0,0,('[1] פנסיוני א3'!I15+'[1] פנסיוני א3'!P15)/('[1] פנסיוני א3'!$C$17+'[1] פנסיוני א3'!$J$17))</f>
        <v>0</v>
      </c>
      <c r="I13" s="41">
        <f>SUM(J13:N13)</f>
        <v>0</v>
      </c>
      <c r="J13" s="42">
        <f>IF(('[1] פנסיוני א3'!R15+'[1] פנסיוני א3'!Y15+'[1] פנסיוני א3'!S15+'[1] פנסיוני א3'!Z15)=0,0,('[1] פנסיוני א3'!R15+'[1] פנסיוני א3'!Y15+'[1] פנסיוני א3'!S15+'[1] פנסיוני א3'!Z15)/('[1] פנסיוני א3'!$Q$17+'[1] פנסיוני א3'!$X$17))</f>
        <v>0</v>
      </c>
      <c r="K13" s="42">
        <f>IF(('[1] פנסיוני א3'!T15+'[1] פנסיוני א3'!AA15)=0,0,('[1] פנסיוני א3'!T15+'[1] פנסיוני א3'!AA15)/('[1] פנסיוני א3'!$Q$17+'[1] פנסיוני א3'!$X$17))</f>
        <v>0</v>
      </c>
      <c r="L13" s="42">
        <f>IF(('[1] פנסיוני א3'!U15+'[1] פנסיוני א3'!AB15)=0,0,('[1] פנסיוני א3'!U15+'[1] פנסיוני א3'!AB15)/('[1] פנסיוני א3'!$Q$17+'[1] פנסיוני א3'!$X$17))</f>
        <v>0</v>
      </c>
      <c r="M13" s="42">
        <f>IF(('[1] פנסיוני א3'!V15+'[1] פנסיוני א3'!AC15)=0,0,('[1] פנסיוני א3'!V15+'[1] פנסיוני א3'!AC15)/('[1] פנסיוני א3'!$Q$17+'[1] פנסיוני א3'!$X$17))</f>
        <v>0</v>
      </c>
      <c r="N13" s="42">
        <f>IF(('[1] פנסיוני א3'!W15+'[1] פנסיוני א3'!AD15)=0,0,('[1] פנסיוני א3'!W15+'[1] פנסיוני א3'!AD15)/('[1] פנסיוני א3'!$Q$17+'[1] פנסיוני א3'!$X$17))</f>
        <v>0</v>
      </c>
      <c r="O13" s="41">
        <f>SUM(P13:T13)</f>
        <v>0</v>
      </c>
      <c r="P13" s="42">
        <f>IF('[1] פנסיוני א3'!AF15+'[1] פנסיוני א3'!AG15=0,0,('[1] פנסיוני א3'!AF15+'[1] פנסיוני א3'!AG15)/'[1] פנסיוני א3'!$AE$17)</f>
        <v>0</v>
      </c>
      <c r="Q13" s="42">
        <f>IF('[1] פנסיוני א3'!AH15=0,0,'[1] פנסיוני א3'!AH15/'[1] פנסיוני א3'!$AE$17)</f>
        <v>0</v>
      </c>
      <c r="R13" s="42">
        <f>IF('[1] פנסיוני א3'!AI15=0,0,'[1] פנסיוני א3'!AI15/'[1] פנסיוני א3'!$AE$17)</f>
        <v>0</v>
      </c>
      <c r="S13" s="42">
        <f>IF('[1] פנסיוני א3'!AJ15=0,0,'[1] פנסיוני א3'!AJ15/'[1] פנסיוני א3'!$AE$17)</f>
        <v>0</v>
      </c>
      <c r="T13" s="62">
        <f>IF('[1] פנסיוני א3'!AK15=0,0,'[1] פנסיוני א3'!AK15/'[1] פנסיוני א3'!$AE$17)</f>
        <v>0</v>
      </c>
    </row>
    <row r="14" spans="1:23" x14ac:dyDescent="0.2">
      <c r="A14" s="57">
        <v>6</v>
      </c>
      <c r="B14" s="84" t="s">
        <v>73</v>
      </c>
      <c r="C14" s="41">
        <f>SUM(D14:H14)</f>
        <v>0</v>
      </c>
      <c r="D14" s="42">
        <f>IF(('[1] פנסיוני א3'!D16+'[1] פנסיוני א3'!K16+'[1] פנסיוני א3'!E16+'[1] פנסיוני א3'!L16)=0,0,('[1] פנסיוני א3'!D16+'[1] פנסיוני א3'!K16+'[1] פנסיוני א3'!E16+'[1] פנסיוני א3'!L16)/('[1] פנסיוני א3'!$C$17+'[1] פנסיוני א3'!$J$17))</f>
        <v>0</v>
      </c>
      <c r="E14" s="42">
        <f>IF(('[1] פנסיוני א3'!F16+'[1] פנסיוני א3'!M16)=0,0,('[1] פנסיוני א3'!F16+'[1] פנסיוני א3'!M16)/('[1] פנסיוני א3'!$C$17+'[1] פנסיוני א3'!$J$17))</f>
        <v>0</v>
      </c>
      <c r="F14" s="42">
        <f>IF(('[1] פנסיוני א3'!G16+'[1] פנסיוני א3'!N16)=0,0,('[1] פנסיוני א3'!G16+'[1] פנסיוני א3'!N16)/('[1] פנסיוני א3'!$C$17+'[1] פנסיוני א3'!$J$17))</f>
        <v>0</v>
      </c>
      <c r="G14" s="42">
        <f>IF(('[1] פנסיוני א3'!H16+'[1] פנסיוני א3'!O16)=0,0,('[1] פנסיוני א3'!H16+'[1] פנסיוני א3'!O16)/('[1] פנסיוני א3'!$C$17+'[1] פנסיוני א3'!$J$17))</f>
        <v>0</v>
      </c>
      <c r="H14" s="42">
        <f>IF(('[1] פנסיוני א3'!I16+'[1] פנסיוני א3'!P16)=0,0,('[1] פנסיוני א3'!I16+'[1] פנסיוני א3'!P16)/('[1] פנסיוני א3'!$C$17+'[1] פנסיוני א3'!$J$17))</f>
        <v>0</v>
      </c>
      <c r="I14" s="41">
        <f>SUM(J14:N14)</f>
        <v>0</v>
      </c>
      <c r="J14" s="42">
        <f>IF(('[1] פנסיוני א3'!R16+'[1] פנסיוני א3'!Y16+'[1] פנסיוני א3'!S16+'[1] פנסיוני א3'!Z16)=0,0,('[1] פנסיוני א3'!R16+'[1] פנסיוני א3'!Y16+'[1] פנסיוני א3'!S16+'[1] פנסיוני א3'!Z16)/('[1] פנסיוני א3'!$Q$17+'[1] פנסיוני א3'!$X$17))</f>
        <v>0</v>
      </c>
      <c r="K14" s="42">
        <f>IF(('[1] פנסיוני א3'!T16+'[1] פנסיוני א3'!AA16)=0,0,('[1] פנסיוני א3'!T16+'[1] פנסיוני א3'!AA16)/('[1] פנסיוני א3'!$Q$17+'[1] פנסיוני א3'!$X$17))</f>
        <v>0</v>
      </c>
      <c r="L14" s="42">
        <f>IF(('[1] פנסיוני א3'!U16+'[1] פנסיוני א3'!AB16)=0,0,('[1] פנסיוני א3'!U16+'[1] פנסיוני א3'!AB16)/('[1] פנסיוני א3'!$Q$17+'[1] פנסיוני א3'!$X$17))</f>
        <v>0</v>
      </c>
      <c r="M14" s="42">
        <f>IF(('[1] פנסיוני א3'!V16+'[1] פנסיוני א3'!AC16)=0,0,('[1] פנסיוני א3'!V16+'[1] פנסיוני א3'!AC16)/('[1] פנסיוני א3'!$Q$17+'[1] פנסיוני א3'!$X$17))</f>
        <v>0</v>
      </c>
      <c r="N14" s="42">
        <f>IF(('[1] פנסיוני א3'!W16+'[1] פנסיוני א3'!AD16)=0,0,('[1] פנסיוני א3'!W16+'[1] פנסיוני א3'!AD16)/('[1] פנסיוני א3'!$Q$17+'[1] פנסיוני א3'!$X$17))</f>
        <v>0</v>
      </c>
      <c r="O14" s="41">
        <f>SUM(P14:T14)</f>
        <v>0</v>
      </c>
      <c r="P14" s="42">
        <f>IF('[1] פנסיוני א3'!AF16+'[1] פנסיוני א3'!AG16=0,0,('[1] פנסיוני א3'!AF16+'[1] פנסיוני א3'!AG16)/'[1] פנסיוני א3'!$AE$17)</f>
        <v>0</v>
      </c>
      <c r="Q14" s="42">
        <f>IF('[1] פנסיוני א3'!AH16=0,0,'[1] פנסיוני א3'!AH16/'[1] פנסיוני א3'!$AE$17)</f>
        <v>0</v>
      </c>
      <c r="R14" s="42">
        <f>IF('[1] פנסיוני א3'!AI16=0,0,'[1] פנסיוני א3'!AI16/'[1] פנסיוני א3'!$AE$17)</f>
        <v>0</v>
      </c>
      <c r="S14" s="42">
        <f>IF('[1] פנסיוני א3'!AJ16=0,0,'[1] פנסיוני א3'!AJ16/'[1] פנסיוני א3'!$AE$17)</f>
        <v>0</v>
      </c>
      <c r="T14" s="62">
        <f>IF('[1] פנסיוני א3'!AK16=0,0,'[1] פנסיוני א3'!AK16/'[1] פנסיוני א3'!$AE$17)</f>
        <v>0</v>
      </c>
    </row>
    <row r="15" spans="1:23" x14ac:dyDescent="0.2">
      <c r="A15" s="57">
        <v>7</v>
      </c>
      <c r="B15" s="84" t="s">
        <v>74</v>
      </c>
      <c r="C15" s="41">
        <f t="shared" ref="C15:T15" si="0">SUM(C11:C14)</f>
        <v>0</v>
      </c>
      <c r="D15" s="43">
        <f t="shared" si="0"/>
        <v>0</v>
      </c>
      <c r="E15" s="43">
        <f t="shared" si="0"/>
        <v>0</v>
      </c>
      <c r="F15" s="43">
        <f t="shared" si="0"/>
        <v>0</v>
      </c>
      <c r="G15" s="43">
        <f t="shared" si="0"/>
        <v>0</v>
      </c>
      <c r="H15" s="44">
        <f t="shared" si="0"/>
        <v>0</v>
      </c>
      <c r="I15" s="41">
        <f t="shared" si="0"/>
        <v>0</v>
      </c>
      <c r="J15" s="43">
        <f t="shared" si="0"/>
        <v>0</v>
      </c>
      <c r="K15" s="43">
        <f t="shared" si="0"/>
        <v>0</v>
      </c>
      <c r="L15" s="43">
        <f t="shared" si="0"/>
        <v>0</v>
      </c>
      <c r="M15" s="43">
        <f t="shared" si="0"/>
        <v>0</v>
      </c>
      <c r="N15" s="44">
        <f t="shared" si="0"/>
        <v>0</v>
      </c>
      <c r="O15" s="41">
        <f t="shared" si="0"/>
        <v>0</v>
      </c>
      <c r="P15" s="43">
        <f t="shared" si="0"/>
        <v>0</v>
      </c>
      <c r="Q15" s="43">
        <f t="shared" si="0"/>
        <v>0</v>
      </c>
      <c r="R15" s="43">
        <f t="shared" si="0"/>
        <v>0</v>
      </c>
      <c r="S15" s="43">
        <f t="shared" si="0"/>
        <v>0</v>
      </c>
      <c r="T15" s="63">
        <f t="shared" si="0"/>
        <v>0</v>
      </c>
    </row>
    <row r="16" spans="1:23" x14ac:dyDescent="0.2">
      <c r="A16" s="58" t="s">
        <v>75</v>
      </c>
      <c r="B16" s="85" t="s">
        <v>76</v>
      </c>
      <c r="C16" s="77" t="s">
        <v>85</v>
      </c>
      <c r="D16" s="78" t="s">
        <v>85</v>
      </c>
      <c r="E16" s="79" t="s">
        <v>85</v>
      </c>
      <c r="F16" s="79" t="s">
        <v>85</v>
      </c>
      <c r="G16" s="79" t="s">
        <v>85</v>
      </c>
      <c r="H16" s="80" t="s">
        <v>85</v>
      </c>
      <c r="I16" s="77" t="s">
        <v>85</v>
      </c>
      <c r="J16" s="78" t="s">
        <v>85</v>
      </c>
      <c r="K16" s="79" t="s">
        <v>85</v>
      </c>
      <c r="L16" s="79" t="s">
        <v>85</v>
      </c>
      <c r="M16" s="79" t="s">
        <v>85</v>
      </c>
      <c r="N16" s="80" t="s">
        <v>85</v>
      </c>
      <c r="O16" s="77" t="s">
        <v>85</v>
      </c>
      <c r="P16" s="78" t="s">
        <v>85</v>
      </c>
      <c r="Q16" s="79" t="s">
        <v>85</v>
      </c>
      <c r="R16" s="79" t="s">
        <v>85</v>
      </c>
      <c r="S16" s="79" t="s">
        <v>85</v>
      </c>
      <c r="T16" s="81" t="s">
        <v>85</v>
      </c>
    </row>
    <row r="17" spans="1:20" x14ac:dyDescent="0.2">
      <c r="A17" s="57">
        <v>1</v>
      </c>
      <c r="B17" s="86" t="s">
        <v>77</v>
      </c>
      <c r="C17" s="41">
        <f>SUM(D17:H17)</f>
        <v>0</v>
      </c>
      <c r="D17" s="42">
        <f>IF(('[1] פנסיוני א3'!D20+'[1] פנסיוני א3'!K20+'[1] פנסיוני א3'!E20+'[1] פנסיוני א3'!L20+'[1] פנסיוני א3'!E20+'[1] פנסיוני א3'!L20)=0,0,('[1] פנסיוני א3'!D20+'[1] פנסיוני א3'!K20+'[1] פנסיוני א3'!E20+'[1] פנסיוני א3'!L20)/('[1] פנסיוני א3'!$C$22+'[1] פנסיוני א3'!$J$22))</f>
        <v>0</v>
      </c>
      <c r="E17" s="42">
        <f>IF(('[1] פנסיוני א3'!F20+'[1] פנסיוני א3'!M20)=0,0,('[1] פנסיוני א3'!F20+'[1] פנסיוני א3'!M20)/('[1] פנסיוני א3'!$C$22+'[1] פנסיוני א3'!$J$22))</f>
        <v>0</v>
      </c>
      <c r="F17" s="42">
        <f>IF(('[1] פנסיוני א3'!G20+'[1] פנסיוני א3'!N20)=0,0,('[1] פנסיוני א3'!G20+'[1] פנסיוני א3'!N20)/('[1] פנסיוני א3'!$C$22+'[1] פנסיוני א3'!$J$22))</f>
        <v>0</v>
      </c>
      <c r="G17" s="42">
        <f>IF(('[1] פנסיוני א3'!H20+'[1] פנסיוני א3'!O20)=0,0,('[1] פנסיוני א3'!H20+'[1] פנסיוני א3'!O20)/('[1] פנסיוני א3'!$C$22+'[1] פנסיוני א3'!$J$22))</f>
        <v>0</v>
      </c>
      <c r="H17" s="42">
        <f>IF(('[1] פנסיוני א3'!I20+'[1] פנסיוני א3'!P20)=0,0,('[1] פנסיוני א3'!I20+'[1] פנסיוני א3'!P20)/('[1] פנסיוני א3'!$C$22+'[1] פנסיוני א3'!$J$22))</f>
        <v>0</v>
      </c>
      <c r="I17" s="41">
        <f>SUM(J17:N17)</f>
        <v>0</v>
      </c>
      <c r="J17" s="42">
        <f>IF(('[1] פנסיוני א3'!R20+'[1] פנסיוני א3'!Y20+'[1] פנסיוני א3'!S20+'[1] פנסיוני א3'!Z20)=0,0,('[1] פנסיוני א3'!R20+'[1] פנסיוני א3'!Y20+'[1] פנסיוני א3'!S20+'[1] פנסיוני א3'!Z20)/('[1] פנסיוני א3'!$Q$22+'[1] פנסיוני א3'!$X$22))</f>
        <v>0</v>
      </c>
      <c r="K17" s="42">
        <f>IF(('[1] פנסיוני א3'!T20+'[1] פנסיוני א3'!AA20)=0,0,('[1] פנסיוני א3'!T20+'[1] פנסיוני א3'!AA20)/('[1] פנסיוני א3'!$Q$22+'[1] פנסיוני א3'!$X$22))</f>
        <v>0</v>
      </c>
      <c r="L17" s="42">
        <f>IF(('[1] פנסיוני א3'!U20+'[1] פנסיוני א3'!AB20)=0,0,('[1] פנסיוני א3'!U20+'[1] פנסיוני א3'!AB20)/('[1] פנסיוני א3'!$Q$22+'[1] פנסיוני א3'!$X$22))</f>
        <v>0</v>
      </c>
      <c r="M17" s="42">
        <f>IF(('[1] פנסיוני א3'!V20+'[1] פנסיוני א3'!AC20)=0,0,('[1] פנסיוני א3'!V20+'[1] פנסיוני א3'!AC20)/('[1] פנסיוני א3'!$Q$22+'[1] פנסיוני א3'!$X$22))</f>
        <v>0</v>
      </c>
      <c r="N17" s="42">
        <f>IF(('[1] פנסיוני א3'!W20+'[1] פנסיוני א3'!AD20)=0,0,('[1] פנסיוני א3'!W20+'[1] פנסיוני א3'!AD20)/('[1] פנסיוני א3'!$Q$22+'[1] פנסיוני א3'!$X$22))</f>
        <v>0</v>
      </c>
      <c r="O17" s="41">
        <f>SUM(P17:T17)</f>
        <v>0</v>
      </c>
      <c r="P17" s="42">
        <f>IF('[1] פנסיוני א3'!AF20+'[1] פנסיוני א3'!AG20=0,0,('[1] פנסיוני א3'!AF20+'[1] פנסיוני א3'!AG20)/'[1] פנסיוני א3'!$AE$22)</f>
        <v>0</v>
      </c>
      <c r="Q17" s="42">
        <f>IF('[1] פנסיוני א3'!AH20=0,0,'[1] פנסיוני א3'!AH20/'[1] פנסיוני א3'!$AE$22)</f>
        <v>0</v>
      </c>
      <c r="R17" s="42">
        <f>IF('[1] פנסיוני א3'!AI20=0,0,'[1] פנסיוני א3'!AI20/'[1] פנסיוני א3'!$AE$22)</f>
        <v>0</v>
      </c>
      <c r="S17" s="42">
        <f>IF('[1] פנסיוני א3'!AJ20=0,0,'[1] פנסיוני א3'!AJ20/'[1] פנסיוני א3'!$AE$22)</f>
        <v>0</v>
      </c>
      <c r="T17" s="62">
        <f>IF('[1] פנסיוני א3'!AK20=0,0,'[1] פנסיוני א3'!AK20/'[1] פנסיוני א3'!$AE$22)</f>
        <v>0</v>
      </c>
    </row>
    <row r="18" spans="1:20" x14ac:dyDescent="0.2">
      <c r="A18" s="57">
        <v>2</v>
      </c>
      <c r="B18" s="86" t="s">
        <v>71</v>
      </c>
      <c r="C18" s="41">
        <f>SUM(D18:H18)</f>
        <v>0</v>
      </c>
      <c r="D18" s="42">
        <f>IF(('[1] פנסיוני א3'!D21+'[1] פנסיוני א3'!K21+'[1] פנסיוני א3'!E21+'[1] פנסיוני א3'!L21+'[1] פנסיוני א3'!E21+'[1] פנסיוני א3'!L21)=0,0,('[1] פנסיוני א3'!D21+'[1] פנסיוני א3'!K21+'[1] פנסיוני א3'!E21+'[1] פנסיוני א3'!L21)/('[1] פנסיוני א3'!$C$22+'[1] פנסיוני א3'!$J$22))</f>
        <v>0</v>
      </c>
      <c r="E18" s="42">
        <f>IF(('[1] פנסיוני א3'!F21+'[1] פנסיוני א3'!M21)=0,0,('[1] פנסיוני א3'!F21+'[1] פנסיוני א3'!M21)/('[1] פנסיוני א3'!$C$22+'[1] פנסיוני א3'!$J$22))</f>
        <v>0</v>
      </c>
      <c r="F18" s="42">
        <f>IF(('[1] פנסיוני א3'!G21+'[1] פנסיוני א3'!N21)=0,0,('[1] פנסיוני א3'!G21+'[1] פנסיוני א3'!N21)/('[1] פנסיוני א3'!$C$22+'[1] פנסיוני א3'!$J$22))</f>
        <v>0</v>
      </c>
      <c r="G18" s="42">
        <f>IF(('[1] פנסיוני א3'!H21+'[1] פנסיוני א3'!O21)=0,0,('[1] פנסיוני א3'!H21+'[1] פנסיוני א3'!O21)/('[1] פנסיוני א3'!$C$22+'[1] פנסיוני א3'!$J$22))</f>
        <v>0</v>
      </c>
      <c r="H18" s="42">
        <f>IF(('[1] פנסיוני א3'!I21+'[1] פנסיוני א3'!P21)=0,0,('[1] פנסיוני א3'!I21+'[1] פנסיוני א3'!P21)/('[1] פנסיוני א3'!$C$22+'[1] פנסיוני א3'!$J$22))</f>
        <v>0</v>
      </c>
      <c r="I18" s="41">
        <f>SUM(J18:N18)</f>
        <v>0</v>
      </c>
      <c r="J18" s="42">
        <f>IF(('[1] פנסיוני א3'!R21+'[1] פנסיוני א3'!Y21+'[1] פנסיוני א3'!S21+'[1] פנסיוני א3'!Z21)=0,0,('[1] פנסיוני א3'!R21+'[1] פנסיוני א3'!Y21+'[1] פנסיוני א3'!S21+'[1] פנסיוני א3'!Z21)/('[1] פנסיוני א3'!$Q$22+'[1] פנסיוני א3'!$X$22))</f>
        <v>0</v>
      </c>
      <c r="K18" s="42">
        <f>IF(('[1] פנסיוני א3'!T21+'[1] פנסיוני א3'!AA21)=0,0,('[1] פנסיוני א3'!T21+'[1] פנסיוני א3'!AA21)/('[1] פנסיוני א3'!$Q$22+'[1] פנסיוני א3'!$X$22))</f>
        <v>0</v>
      </c>
      <c r="L18" s="42">
        <f>IF(('[1] פנסיוני א3'!U21+'[1] פנסיוני א3'!AB21)=0,0,('[1] פנסיוני א3'!U21+'[1] פנסיוני א3'!AB21)/('[1] פנסיוני א3'!$Q$22+'[1] פנסיוני א3'!$X$22))</f>
        <v>0</v>
      </c>
      <c r="M18" s="42">
        <f>IF(('[1] פנסיוני א3'!V21+'[1] פנסיוני א3'!AC21)=0,0,('[1] פנסיוני א3'!V21+'[1] פנסיוני א3'!AC21)/('[1] פנסיוני א3'!$Q$22+'[1] פנסיוני א3'!$X$22))</f>
        <v>0</v>
      </c>
      <c r="N18" s="42">
        <f>IF(('[1] פנסיוני א3'!W21+'[1] פנסיוני א3'!AD21)=0,0,('[1] פנסיוני א3'!W21+'[1] פנסיוני א3'!AD21)/('[1] פנסיוני א3'!$Q$22+'[1] פנסיוני א3'!$X$22))</f>
        <v>0</v>
      </c>
      <c r="O18" s="41">
        <f>SUM(P18:T18)</f>
        <v>0</v>
      </c>
      <c r="P18" s="42">
        <f>IF('[1] פנסיוני א3'!AF21+'[1] פנסיוני א3'!AG21=0,0,('[1] פנסיוני א3'!AF21+'[1] פנסיוני א3'!AG21)/'[1] פנסיוני א3'!$AE$22)</f>
        <v>0</v>
      </c>
      <c r="Q18" s="42">
        <f>IF('[1] פנסיוני א3'!AH21=0,0,'[1] פנסיוני א3'!AH21/'[1] פנסיוני א3'!$AE$22)</f>
        <v>0</v>
      </c>
      <c r="R18" s="42">
        <f>IF('[1] פנסיוני א3'!AI21=0,0,'[1] פנסיוני א3'!AI21/'[1] פנסיוני א3'!$AE$22)</f>
        <v>0</v>
      </c>
      <c r="S18" s="42">
        <f>IF('[1] פנסיוני א3'!AJ21=0,0,'[1] פנסיוני א3'!AJ21/'[1] פנסיוני א3'!$AE$22)</f>
        <v>0</v>
      </c>
      <c r="T18" s="62">
        <f>IF('[1] פנסיוני א3'!AK21=0,0,'[1] פנסיוני א3'!AK21/'[1] פנסיוני א3'!$AE$22)</f>
        <v>0</v>
      </c>
    </row>
    <row r="19" spans="1:20" x14ac:dyDescent="0.2">
      <c r="A19" s="57">
        <v>3</v>
      </c>
      <c r="B19" s="84" t="s">
        <v>78</v>
      </c>
      <c r="C19" s="41">
        <f>SUM(C17:C18)</f>
        <v>0</v>
      </c>
      <c r="D19" s="43">
        <f t="shared" ref="D19:T19" si="1">SUM(D17:D18)</f>
        <v>0</v>
      </c>
      <c r="E19" s="43">
        <f t="shared" si="1"/>
        <v>0</v>
      </c>
      <c r="F19" s="43">
        <f t="shared" si="1"/>
        <v>0</v>
      </c>
      <c r="G19" s="43">
        <f t="shared" si="1"/>
        <v>0</v>
      </c>
      <c r="H19" s="44">
        <f t="shared" si="1"/>
        <v>0</v>
      </c>
      <c r="I19" s="41">
        <f t="shared" si="1"/>
        <v>0</v>
      </c>
      <c r="J19" s="43">
        <f t="shared" si="1"/>
        <v>0</v>
      </c>
      <c r="K19" s="43">
        <f t="shared" si="1"/>
        <v>0</v>
      </c>
      <c r="L19" s="43">
        <f t="shared" si="1"/>
        <v>0</v>
      </c>
      <c r="M19" s="43">
        <f t="shared" si="1"/>
        <v>0</v>
      </c>
      <c r="N19" s="44">
        <f t="shared" si="1"/>
        <v>0</v>
      </c>
      <c r="O19" s="41">
        <f>SUM(O17:O18)</f>
        <v>0</v>
      </c>
      <c r="P19" s="43">
        <f t="shared" si="1"/>
        <v>0</v>
      </c>
      <c r="Q19" s="43">
        <f t="shared" si="1"/>
        <v>0</v>
      </c>
      <c r="R19" s="43">
        <f t="shared" si="1"/>
        <v>0</v>
      </c>
      <c r="S19" s="43">
        <f t="shared" si="1"/>
        <v>0</v>
      </c>
      <c r="T19" s="63">
        <f t="shared" si="1"/>
        <v>0</v>
      </c>
    </row>
    <row r="20" spans="1:20" x14ac:dyDescent="0.2">
      <c r="A20" s="58" t="s">
        <v>79</v>
      </c>
      <c r="B20" s="87" t="s">
        <v>80</v>
      </c>
      <c r="C20" s="77" t="s">
        <v>85</v>
      </c>
      <c r="D20" s="78" t="s">
        <v>85</v>
      </c>
      <c r="E20" s="79" t="s">
        <v>85</v>
      </c>
      <c r="F20" s="79" t="s">
        <v>85</v>
      </c>
      <c r="G20" s="79" t="s">
        <v>85</v>
      </c>
      <c r="H20" s="80" t="s">
        <v>85</v>
      </c>
      <c r="I20" s="77" t="s">
        <v>85</v>
      </c>
      <c r="J20" s="78" t="s">
        <v>85</v>
      </c>
      <c r="K20" s="79" t="s">
        <v>85</v>
      </c>
      <c r="L20" s="79" t="s">
        <v>85</v>
      </c>
      <c r="M20" s="79" t="s">
        <v>85</v>
      </c>
      <c r="N20" s="80" t="s">
        <v>85</v>
      </c>
      <c r="O20" s="77" t="s">
        <v>85</v>
      </c>
      <c r="P20" s="78" t="s">
        <v>85</v>
      </c>
      <c r="Q20" s="79" t="s">
        <v>85</v>
      </c>
      <c r="R20" s="79" t="s">
        <v>85</v>
      </c>
      <c r="S20" s="79" t="s">
        <v>85</v>
      </c>
      <c r="T20" s="81" t="s">
        <v>85</v>
      </c>
    </row>
    <row r="21" spans="1:20" x14ac:dyDescent="0.2">
      <c r="A21" s="57">
        <v>1</v>
      </c>
      <c r="B21" s="86" t="s">
        <v>77</v>
      </c>
      <c r="C21" s="45">
        <f>SUM(D21:H21)</f>
        <v>0</v>
      </c>
      <c r="D21" s="42">
        <f>IF(('[1] פנסיוני א3'!D24+'[1] פנסיוני א3'!K24+'[1] פנסיוני א3'!E24+'[1] פנסיוני א3'!L24)=0,0,('[1] פנסיוני א3'!D24+'[1] פנסיוני א3'!K24+'[1] פנסיוני א3'!E24+'[1] פנסיוני א3'!L24)/('[1] פנסיוני א3'!$C$28+'[1] פנסיוני א3'!$J$28))</f>
        <v>0</v>
      </c>
      <c r="E21" s="42">
        <f>IF(('[1] פנסיוני א3'!F24+'[1] פנסיוני א3'!M24)=0,0,('[1] פנסיוני א3'!F24+'[1] פנסיוני א3'!M24)/('[1] פנסיוני א3'!$C$28+'[1] פנסיוני א3'!$J$28))</f>
        <v>0</v>
      </c>
      <c r="F21" s="42">
        <f>IF(('[1] פנסיוני א3'!G24+'[1] פנסיוני א3'!N24)=0,0,('[1] פנסיוני א3'!G24+'[1] פנסיוני א3'!N24)/('[1] פנסיוני א3'!$C$28+'[1] פנסיוני א3'!$J$28))</f>
        <v>0</v>
      </c>
      <c r="G21" s="42">
        <f>IF(('[1] פנסיוני א3'!H24+'[1] פנסיוני א3'!O24)=0,0,('[1] פנסיוני א3'!H24+'[1] פנסיוני א3'!O24)/('[1] פנסיוני א3'!$C$28+'[1] פנסיוני א3'!$J$28))</f>
        <v>0</v>
      </c>
      <c r="H21" s="42">
        <f>IF(('[1] פנסיוני א3'!I24+'[1] פנסיוני א3'!P24)=0,0,('[1] פנסיוני א3'!I24+'[1] פנסיוני א3'!P24)/('[1] פנסיוני א3'!$C$28+'[1] פנסיוני א3'!$J$28))</f>
        <v>0</v>
      </c>
      <c r="I21" s="45">
        <f>SUM(J21:N21)</f>
        <v>0</v>
      </c>
      <c r="J21" s="42">
        <f>IF(('[1] פנסיוני א3'!R24+'[1] פנסיוני א3'!Y24+'[1] פנסיוני א3'!S24+'[1] פנסיוני א3'!Z24)=0,0,('[1] פנסיוני א3'!R24+'[1] פנסיוני א3'!Y24+'[1] פנסיוני א3'!S24+'[1] פנסיוני א3'!Z24)/('[1] פנסיוני א3'!$Q$28+'[1] פנסיוני א3'!$X$28))</f>
        <v>0</v>
      </c>
      <c r="K21" s="42">
        <f>IF(('[1] פנסיוני א3'!T24+'[1] פנסיוני א3'!AA24)=0,0,('[1] פנסיוני א3'!T24+'[1] פנסיוני א3'!AA24)/('[1] פנסיוני א3'!$Q$28+'[1] פנסיוני א3'!$X$28))</f>
        <v>0</v>
      </c>
      <c r="L21" s="42">
        <f>IF(('[1] פנסיוני א3'!U24+'[1] פנסיוני א3'!AB24)=0,0,('[1] פנסיוני א3'!U24+'[1] פנסיוני א3'!AB24)/('[1] פנסיוני א3'!$Q$28+'[1] פנסיוני א3'!$X$28))</f>
        <v>0</v>
      </c>
      <c r="M21" s="42">
        <f>IF(('[1] פנסיוני א3'!V24+'[1] פנסיוני א3'!AC24)=0,0,('[1] פנסיוני א3'!V24+'[1] פנסיוני א3'!AC24)/('[1] פנסיוני א3'!$Q$28+'[1] פנסיוני א3'!$X$28))</f>
        <v>0</v>
      </c>
      <c r="N21" s="42">
        <f>IF(('[1] פנסיוני א3'!W24+'[1] פנסיוני א3'!AD24)=0,0,('[1] פנסיוני א3'!W24+'[1] פנסיוני א3'!AD24)/('[1] פנסיוני א3'!$Q$28+'[1] פנסיוני א3'!$X$28))</f>
        <v>0</v>
      </c>
      <c r="O21" s="45">
        <f>SUM(P21:T21)</f>
        <v>0</v>
      </c>
      <c r="P21" s="42">
        <f>IF('[1] פנסיוני א3'!AF24+'[1] פנסיוני א3'!AG24=0,0,('[1] פנסיוני א3'!AF24+'[1] פנסיוני א3'!AG24)/'[1] פנסיוני א3'!$AE$28)</f>
        <v>0</v>
      </c>
      <c r="Q21" s="42">
        <f>IF('[1] פנסיוני א3'!AH24=0,0,'[1] פנסיוני א3'!AH24/'[1] פנסיוני א3'!$AE$28)</f>
        <v>0</v>
      </c>
      <c r="R21" s="42">
        <f>IF('[1] פנסיוני א3'!AI24=0,0,'[1] פנסיוני א3'!AI24/'[1] פנסיוני א3'!$AE$28)</f>
        <v>0</v>
      </c>
      <c r="S21" s="42">
        <f>IF('[1] פנסיוני א3'!AJ24=0,0,'[1] פנסיוני א3'!AJ24/'[1] פנסיוני א3'!$AE$28)</f>
        <v>0</v>
      </c>
      <c r="T21" s="62">
        <f>IF('[1] פנסיוני א3'!AK24=0,0,'[1] פנסיוני א3'!AK24/'[1] פנסיוני א3'!$AE$28)</f>
        <v>0</v>
      </c>
    </row>
    <row r="22" spans="1:20" x14ac:dyDescent="0.2">
      <c r="A22" s="57">
        <v>2</v>
      </c>
      <c r="B22" s="86" t="s">
        <v>71</v>
      </c>
      <c r="C22" s="45">
        <f>SUM(D22:H22)</f>
        <v>0</v>
      </c>
      <c r="D22" s="42">
        <f>IF(('[1] פנסיוני א3'!D25+'[1] פנסיוני א3'!K25+'[1] פנסיוני א3'!E25+'[1] פנסיוני א3'!L25)=0,0,('[1] פנסיוני א3'!D25+'[1] פנסיוני א3'!K25+'[1] פנסיוני א3'!E25+'[1] פנסיוני א3'!L25)/('[1] פנסיוני א3'!$C$28+'[1] פנסיוני א3'!$J$28))</f>
        <v>0</v>
      </c>
      <c r="E22" s="42">
        <f>IF(('[1] פנסיוני א3'!F25+'[1] פנסיוני א3'!M25)=0,0,('[1] פנסיוני א3'!F25+'[1] פנסיוני א3'!M25)/('[1] פנסיוני א3'!$C$28+'[1] פנסיוני א3'!$J$28))</f>
        <v>0</v>
      </c>
      <c r="F22" s="42">
        <f>IF(('[1] פנסיוני א3'!G25+'[1] פנסיוני א3'!N25)=0,0,('[1] פנסיוני א3'!G25+'[1] פנסיוני א3'!N25)/('[1] פנסיוני א3'!$C$28+'[1] פנסיוני א3'!$J$28))</f>
        <v>0</v>
      </c>
      <c r="G22" s="42">
        <f>IF(('[1] פנסיוני א3'!H25+'[1] פנסיוני א3'!O25)=0,0,('[1] פנסיוני א3'!H25+'[1] פנסיוני א3'!O25)/('[1] פנסיוני א3'!$C$28+'[1] פנסיוני א3'!$J$28))</f>
        <v>0</v>
      </c>
      <c r="H22" s="42">
        <f>IF(('[1] פנסיוני א3'!I25+'[1] פנסיוני א3'!P25)=0,0,('[1] פנסיוני א3'!I25+'[1] פנסיוני א3'!P25)/('[1] פנסיוני א3'!$C$28+'[1] פנסיוני א3'!$J$28))</f>
        <v>0</v>
      </c>
      <c r="I22" s="45">
        <f>SUM(J22:N22)</f>
        <v>0</v>
      </c>
      <c r="J22" s="42">
        <f>IF(('[1] פנסיוני א3'!R25+'[1] פנסיוני א3'!Y25+'[1] פנסיוני א3'!S25+'[1] פנסיוני א3'!Z25)=0,0,('[1] פנסיוני א3'!R25+'[1] פנסיוני א3'!Y25+'[1] פנסיוני א3'!S25+'[1] פנסיוני א3'!Z25)/('[1] פנסיוני א3'!$Q$28+'[1] פנסיוני א3'!$X$28))</f>
        <v>0</v>
      </c>
      <c r="K22" s="42">
        <f>IF(('[1] פנסיוני א3'!T25+'[1] פנסיוני א3'!AA25)=0,0,('[1] פנסיוני א3'!T25+'[1] פנסיוני א3'!AA25)/('[1] פנסיוני א3'!$Q$28+'[1] פנסיוני א3'!$X$28))</f>
        <v>0</v>
      </c>
      <c r="L22" s="42">
        <f>IF(('[1] פנסיוני א3'!U25+'[1] פנסיוני א3'!AB25)=0,0,('[1] פנסיוני א3'!U25+'[1] פנסיוני א3'!AB25)/('[1] פנסיוני א3'!$Q$28+'[1] פנסיוני א3'!$X$28))</f>
        <v>0</v>
      </c>
      <c r="M22" s="42">
        <f>IF(('[1] פנסיוני א3'!V25+'[1] פנסיוני א3'!AC25)=0,0,('[1] פנסיוני א3'!V25+'[1] פנסיוני א3'!AC25)/('[1] פנסיוני א3'!$Q$28+'[1] פנסיוני א3'!$X$28))</f>
        <v>0</v>
      </c>
      <c r="N22" s="42">
        <f>IF(('[1] פנסיוני א3'!W25+'[1] פנסיוני א3'!AD25)=0,0,('[1] פנסיוני א3'!W25+'[1] פנסיוני א3'!AD25)/('[1] פנסיוני א3'!$Q$28+'[1] פנסיוני א3'!$X$28))</f>
        <v>0</v>
      </c>
      <c r="O22" s="45">
        <f>SUM(P22:T22)</f>
        <v>0</v>
      </c>
      <c r="P22" s="42">
        <f>IF('[1] פנסיוני א3'!AF25+'[1] פנסיוני א3'!AG25=0,0,('[1] פנסיוני א3'!AF25+'[1] פנסיוני א3'!AG25)/'[1] פנסיוני א3'!$AE$28)</f>
        <v>0</v>
      </c>
      <c r="Q22" s="42">
        <f>IF('[1] פנסיוני א3'!AH25=0,0,'[1] פנסיוני א3'!AH25/'[1] פנסיוני א3'!$AE$28)</f>
        <v>0</v>
      </c>
      <c r="R22" s="42">
        <f>IF('[1] פנסיוני א3'!AI25=0,0,'[1] פנסיוני א3'!AI25/'[1] פנסיוני א3'!$AE$28)</f>
        <v>0</v>
      </c>
      <c r="S22" s="42">
        <f>IF('[1] פנסיוני א3'!AJ25=0,0,'[1] פנסיוני א3'!AJ25/'[1] פנסיוני א3'!$AE$28)</f>
        <v>0</v>
      </c>
      <c r="T22" s="62">
        <f>IF('[1] פנסיוני א3'!AK25=0,0,'[1] פנסיוני א3'!AK25/'[1] פנסיוני א3'!$AE$28)</f>
        <v>0</v>
      </c>
    </row>
    <row r="23" spans="1:20" x14ac:dyDescent="0.2">
      <c r="A23" s="57">
        <v>3</v>
      </c>
      <c r="B23" s="86" t="s">
        <v>81</v>
      </c>
      <c r="C23" s="45">
        <f>SUM(D23:H23)</f>
        <v>0</v>
      </c>
      <c r="D23" s="42">
        <f>IF(('[1] פנסיוני א3'!D26+'[1] פנסיוני א3'!K26+'[1] פנסיוני א3'!E26+'[1] פנסיוני א3'!L26)=0,0,('[1] פנסיוני א3'!D26+'[1] פנסיוני א3'!K26+'[1] פנסיוני א3'!E26+'[1] פנסיוני א3'!L26)/('[1] פנסיוני א3'!$C$28+'[1] פנסיוני א3'!$J$28))</f>
        <v>0</v>
      </c>
      <c r="E23" s="42">
        <f>IF(('[1] פנסיוני א3'!F26+'[1] פנסיוני א3'!M26)=0,0,('[1] פנסיוני א3'!F26+'[1] פנסיוני א3'!M26)/('[1] פנסיוני א3'!$C$28+'[1] פנסיוני א3'!$J$28))</f>
        <v>0</v>
      </c>
      <c r="F23" s="42">
        <f>IF(('[1] פנסיוני א3'!G26+'[1] פנסיוני א3'!N26)=0,0,('[1] פנסיוני א3'!G26+'[1] פנסיוני א3'!N26)/('[1] פנסיוני א3'!$C$28+'[1] פנסיוני א3'!$J$28))</f>
        <v>0</v>
      </c>
      <c r="G23" s="42">
        <f>IF(('[1] פנסיוני א3'!H26+'[1] פנסיוני א3'!O26)=0,0,('[1] פנסיוני א3'!H26+'[1] פנסיוני א3'!O26)/('[1] פנסיוני א3'!$C$28+'[1] פנסיוני א3'!$J$28))</f>
        <v>0</v>
      </c>
      <c r="H23" s="42">
        <f>IF(('[1] פנסיוני א3'!I26+'[1] פנסיוני א3'!P26)=0,0,('[1] פנסיוני א3'!I26+'[1] פנסיוני א3'!P26)/('[1] פנסיוני א3'!$C$28+'[1] פנסיוני א3'!$J$28))</f>
        <v>0</v>
      </c>
      <c r="I23" s="45">
        <f>SUM(J23:N23)</f>
        <v>0</v>
      </c>
      <c r="J23" s="42">
        <f>IF(('[1] פנסיוני א3'!R26+'[1] פנסיוני א3'!Y26+'[1] פנסיוני א3'!S26+'[1] פנסיוני א3'!Z26)=0,0,('[1] פנסיוני א3'!R26+'[1] פנסיוני א3'!Y26+'[1] פנסיוני א3'!S26+'[1] פנסיוני א3'!Z26)/('[1] פנסיוני א3'!$Q$28+'[1] פנסיוני א3'!$X$28))</f>
        <v>0</v>
      </c>
      <c r="K23" s="42">
        <f>IF(('[1] פנסיוני א3'!T26+'[1] פנסיוני א3'!AA26)=0,0,('[1] פנסיוני א3'!T26+'[1] פנסיוני א3'!AA26)/('[1] פנסיוני א3'!$Q$28+'[1] פנסיוני א3'!$X$28))</f>
        <v>0</v>
      </c>
      <c r="L23" s="42">
        <f>IF(('[1] פנסיוני א3'!U26+'[1] פנסיוני א3'!AB26)=0,0,('[1] פנסיוני א3'!U26+'[1] פנסיוני א3'!AB26)/('[1] פנסיוני א3'!$Q$28+'[1] פנסיוני א3'!$X$28))</f>
        <v>0</v>
      </c>
      <c r="M23" s="42">
        <f>IF(('[1] פנסיוני א3'!V26+'[1] פנסיוני א3'!AC26)=0,0,('[1] פנסיוני א3'!V26+'[1] פנסיוני א3'!AC26)/('[1] פנסיוני א3'!$Q$28+'[1] פנסיוני א3'!$X$28))</f>
        <v>0</v>
      </c>
      <c r="N23" s="42">
        <f>IF(('[1] פנסיוני א3'!W26+'[1] פנסיוני א3'!AD26)=0,0,('[1] פנסיוני א3'!W26+'[1] פנסיוני א3'!AD26)/('[1] פנסיוני א3'!$Q$28+'[1] פנסיוני א3'!$X$28))</f>
        <v>0</v>
      </c>
      <c r="O23" s="45">
        <f>SUM(P23:T23)</f>
        <v>0</v>
      </c>
      <c r="P23" s="42">
        <f>IF('[1] פנסיוני א3'!AF26+'[1] פנסיוני א3'!AG26=0,0,('[1] פנסיוני א3'!AF26+'[1] פנסיוני א3'!AG26)/'[1] פנסיוני א3'!$AE$28)</f>
        <v>0</v>
      </c>
      <c r="Q23" s="42">
        <f>IF('[1] פנסיוני א3'!AH26=0,0,'[1] פנסיוני א3'!AH26/'[1] פנסיוני א3'!$AE$28)</f>
        <v>0</v>
      </c>
      <c r="R23" s="42">
        <f>IF('[1] פנסיוני א3'!AI26=0,0,'[1] פנסיוני א3'!AI26/'[1] פנסיוני א3'!$AE$28)</f>
        <v>0</v>
      </c>
      <c r="S23" s="42">
        <f>IF('[1] פנסיוני א3'!AJ26=0,0,'[1] פנסיוני א3'!AJ26/'[1] פנסיוני א3'!$AE$28)</f>
        <v>0</v>
      </c>
      <c r="T23" s="62">
        <f>IF('[1] פנסיוני א3'!AK26=0,0,'[1] פנסיוני א3'!AK26/'[1] פנסיוני א3'!$AE$28)</f>
        <v>0</v>
      </c>
    </row>
    <row r="24" spans="1:20" x14ac:dyDescent="0.2">
      <c r="A24" s="57">
        <v>4</v>
      </c>
      <c r="B24" s="84" t="s">
        <v>82</v>
      </c>
      <c r="C24" s="46">
        <f>SUM(D24:H24)</f>
        <v>0</v>
      </c>
      <c r="D24" s="42">
        <f>IF(('[1] פנסיוני א3'!D27+'[1] פנסיוני א3'!K27+'[1] פנסיוני א3'!E27+'[1] פנסיוני א3'!L27)=0,0,('[1] פנסיוני א3'!D27+'[1] פנסיוני א3'!K27+'[1] פנסיוני א3'!E27+'[1] פנסיוני א3'!L27)/('[1] פנסיוני א3'!$C$28+'[1] פנסיוני א3'!$J$28))</f>
        <v>0</v>
      </c>
      <c r="E24" s="42">
        <f>IF(('[1] פנסיוני א3'!F27+'[1] פנסיוני א3'!M27)=0,0,('[1] פנסיוני א3'!F27+'[1] פנסיוני א3'!M27)/('[1] פנסיוני א3'!$C$28+'[1] פנסיוני א3'!$J$28))</f>
        <v>0</v>
      </c>
      <c r="F24" s="42">
        <f>IF(('[1] פנסיוני א3'!G27+'[1] פנסיוני א3'!N27)=0,0,('[1] פנסיוני א3'!G27+'[1] פנסיוני א3'!N27)/('[1] פנסיוני א3'!$C$28+'[1] פנסיוני א3'!$J$28))</f>
        <v>0</v>
      </c>
      <c r="G24" s="42">
        <f>IF(('[1] פנסיוני א3'!H27+'[1] פנסיוני א3'!O27)=0,0,('[1] פנסיוני א3'!H27+'[1] פנסיוני א3'!O27)/('[1] פנסיוני א3'!$C$28+'[1] פנסיוני א3'!$J$28))</f>
        <v>0</v>
      </c>
      <c r="H24" s="42">
        <f>IF(('[1] פנסיוני א3'!I27+'[1] פנסיוני א3'!P27)=0,0,('[1] פנסיוני א3'!I27+'[1] פנסיוני א3'!P27)/('[1] פנסיוני א3'!$C$28+'[1] פנסיוני א3'!$J$28))</f>
        <v>0</v>
      </c>
      <c r="I24" s="46">
        <f>SUM(J24:N24)</f>
        <v>0</v>
      </c>
      <c r="J24" s="42">
        <f>IF(('[1] פנסיוני א3'!R27+'[1] פנסיוני א3'!Y27+'[1] פנסיוני א3'!S27+'[1] פנסיוני א3'!Z27)=0,0,('[1] פנסיוני א3'!R27+'[1] פנסיוני א3'!Y27+'[1] פנסיוני א3'!S27+'[1] פנסיוני א3'!Z27)/('[1] פנסיוני א3'!$Q$28+'[1] פנסיוני א3'!$X$28))</f>
        <v>0</v>
      </c>
      <c r="K24" s="42">
        <f>IF(('[1] פנסיוני א3'!T27+'[1] פנסיוני א3'!AA27)=0,0,('[1] פנסיוני א3'!T27+'[1] פנסיוני א3'!AA27)/('[1] פנסיוני א3'!$Q$28+'[1] פנסיוני א3'!$X$28))</f>
        <v>0</v>
      </c>
      <c r="L24" s="42">
        <f>IF(('[1] פנסיוני א3'!U27+'[1] פנסיוני א3'!AB27)=0,0,('[1] פנסיוני א3'!U27+'[1] פנסיוני א3'!AB27)/('[1] פנסיוני א3'!$Q$28+'[1] פנסיוני א3'!$X$28))</f>
        <v>0</v>
      </c>
      <c r="M24" s="42">
        <f>IF(('[1] פנסיוני א3'!V27+'[1] פנסיוני א3'!AC27)=0,0,('[1] פנסיוני א3'!V27+'[1] פנסיוני א3'!AC27)/('[1] פנסיוני א3'!$Q$28+'[1] פנסיוני א3'!$X$28))</f>
        <v>0</v>
      </c>
      <c r="N24" s="42">
        <f>IF(('[1] פנסיוני א3'!W27+'[1] פנסיוני א3'!AD27)=0,0,('[1] פנסיוני א3'!W27+'[1] פנסיוני א3'!AD27)/('[1] פנסיוני א3'!$Q$28+'[1] פנסיוני א3'!$X$28))</f>
        <v>0</v>
      </c>
      <c r="O24" s="46">
        <f>SUM(P24:T24)</f>
        <v>0</v>
      </c>
      <c r="P24" s="42">
        <f>IF('[1] פנסיוני א3'!AF27+'[1] פנסיוני א3'!AG27=0,0,('[1] פנסיוני א3'!AF27+'[1] פנסיוני א3'!AG27)/'[1] פנסיוני א3'!$AE$28)</f>
        <v>0</v>
      </c>
      <c r="Q24" s="42">
        <f>IF('[1] פנסיוני א3'!AH27=0,0,'[1] פנסיוני א3'!AH27/'[1] פנסיוני א3'!$AE$28)</f>
        <v>0</v>
      </c>
      <c r="R24" s="42">
        <f>IF('[1] פנסיוני א3'!AI27=0,0,'[1] פנסיוני א3'!AI27/'[1] פנסיוני א3'!$AE$28)</f>
        <v>0</v>
      </c>
      <c r="S24" s="42">
        <f>IF('[1] פנסיוני א3'!AJ27=0,0,'[1] פנסיוני א3'!AJ27/'[1] פנסיוני א3'!$AE$28)</f>
        <v>0</v>
      </c>
      <c r="T24" s="62">
        <f>IF('[1] פנסיוני א3'!AK27=0,0,'[1] פנסיוני א3'!AK27/'[1] פנסיוני א3'!$AE$28)</f>
        <v>0</v>
      </c>
    </row>
    <row r="25" spans="1:20" ht="13.5" thickBot="1" x14ac:dyDescent="0.25">
      <c r="A25" s="59">
        <v>5</v>
      </c>
      <c r="B25" s="89" t="s">
        <v>83</v>
      </c>
      <c r="C25" s="46">
        <f>SUM(C21:C24)</f>
        <v>0</v>
      </c>
      <c r="D25" s="65">
        <f t="shared" ref="D25:T25" si="2">SUM(D21:D24)</f>
        <v>0</v>
      </c>
      <c r="E25" s="65">
        <f t="shared" si="2"/>
        <v>0</v>
      </c>
      <c r="F25" s="65">
        <f t="shared" si="2"/>
        <v>0</v>
      </c>
      <c r="G25" s="65">
        <f t="shared" si="2"/>
        <v>0</v>
      </c>
      <c r="H25" s="66">
        <f t="shared" si="2"/>
        <v>0</v>
      </c>
      <c r="I25" s="46">
        <f t="shared" si="2"/>
        <v>0</v>
      </c>
      <c r="J25" s="65">
        <f t="shared" si="2"/>
        <v>0</v>
      </c>
      <c r="K25" s="65">
        <f t="shared" si="2"/>
        <v>0</v>
      </c>
      <c r="L25" s="65">
        <f t="shared" si="2"/>
        <v>0</v>
      </c>
      <c r="M25" s="65">
        <f t="shared" si="2"/>
        <v>0</v>
      </c>
      <c r="N25" s="66">
        <f t="shared" si="2"/>
        <v>0</v>
      </c>
      <c r="O25" s="46">
        <f>SUM(O21:O24)</f>
        <v>0</v>
      </c>
      <c r="P25" s="65">
        <f t="shared" si="2"/>
        <v>0</v>
      </c>
      <c r="Q25" s="65">
        <f t="shared" si="2"/>
        <v>0</v>
      </c>
      <c r="R25" s="65">
        <f t="shared" si="2"/>
        <v>0</v>
      </c>
      <c r="S25" s="65">
        <f t="shared" si="2"/>
        <v>0</v>
      </c>
      <c r="T25" s="67">
        <f t="shared" si="2"/>
        <v>0</v>
      </c>
    </row>
    <row r="26" spans="1:20" x14ac:dyDescent="0.2">
      <c r="A26" s="47"/>
      <c r="B26" s="52"/>
    </row>
    <row r="27" spans="1:20" x14ac:dyDescent="0.2">
      <c r="A27" s="48"/>
      <c r="B27" s="49" t="s">
        <v>84</v>
      </c>
    </row>
    <row r="28" spans="1:20" hidden="1" x14ac:dyDescent="0.2">
      <c r="A28" s="47"/>
      <c r="B28" s="53"/>
    </row>
    <row r="29" spans="1:20" hidden="1" x14ac:dyDescent="0.2">
      <c r="A29" s="50"/>
      <c r="B29" s="51"/>
    </row>
    <row r="30" spans="1:20" hidden="1" x14ac:dyDescent="0.2">
      <c r="A30" s="50"/>
      <c r="B30" s="51"/>
    </row>
    <row r="31" spans="1:20" hidden="1" x14ac:dyDescent="0.2"/>
    <row r="32" spans="1:20"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spans="52:52" hidden="1" x14ac:dyDescent="0.2"/>
    <row r="9986" spans="52:52" hidden="1" x14ac:dyDescent="0.2"/>
    <row r="9987" spans="52:52" hidden="1" x14ac:dyDescent="0.2"/>
    <row r="9988" spans="52:52" hidden="1" x14ac:dyDescent="0.2"/>
    <row r="9989" spans="52:52" hidden="1" x14ac:dyDescent="0.2"/>
    <row r="9990" spans="52:52" hidden="1" x14ac:dyDescent="0.2"/>
    <row r="9991" spans="52:52" hidden="1" x14ac:dyDescent="0.2"/>
    <row r="9992" spans="52:52" hidden="1" x14ac:dyDescent="0.2"/>
    <row r="9993" spans="52:52" hidden="1" x14ac:dyDescent="0.2"/>
    <row r="9994" spans="52:52" hidden="1" x14ac:dyDescent="0.2"/>
    <row r="9995" spans="52:52" hidden="1" x14ac:dyDescent="0.2"/>
    <row r="9996" spans="52:52" hidden="1" x14ac:dyDescent="0.2"/>
    <row r="9997" spans="52:52" hidden="1" x14ac:dyDescent="0.2"/>
    <row r="9998" spans="52:52" hidden="1" x14ac:dyDescent="0.2"/>
    <row r="9999" spans="52:52" hidden="1" x14ac:dyDescent="0.2"/>
    <row r="10000" spans="52:52" hidden="1" x14ac:dyDescent="0.2">
      <c r="AZ10000" s="3">
        <v>1</v>
      </c>
    </row>
  </sheetData>
  <sheetProtection algorithmName="SHA-512" hashValue="QSFvZvUqeeD/sbiy3Ic0CL9QK0MUdekLQTAPVd3OwOEdJsjjCNUENx9Koi2XCLrQ3L3MYxVvK7MPoomPsH7ijA==" saltValue="tzuQuTkgV5csbsxa0oMPrw==" spinCount="100000" sheet="1" formatCells="0" formatColumns="0" formatRows="0" insertColumns="0" insertRows="0" insertHyperlinks="0" deleteColumns="0" deleteRows="0" sort="0" autoFilter="0" pivotTables="0"/>
  <hyperlinks>
    <hyperlink ref="B4" location="הוראות!A1" display="חזרה" xr:uid="{00000000-0004-0000-0000-000000000000}"/>
  </hyperlinks>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10000"/>
  <sheetViews>
    <sheetView rightToLeft="1" workbookViewId="0">
      <selection activeCell="B10" sqref="B10"/>
    </sheetView>
  </sheetViews>
  <sheetFormatPr defaultColWidth="0" defaultRowHeight="12.75" zeroHeight="1" x14ac:dyDescent="0.2"/>
  <cols>
    <col min="1" max="1" width="18.375" style="3" customWidth="1"/>
    <col min="2" max="2" width="38.375" style="3" customWidth="1"/>
    <col min="3" max="8" width="9.125" style="3" customWidth="1"/>
    <col min="9" max="9" width="30.25" style="3" customWidth="1"/>
    <col min="10" max="12" width="9.125" style="3" customWidth="1"/>
    <col min="13" max="15" width="9.875" style="3" customWidth="1"/>
    <col min="16" max="16" width="8" style="3" hidden="1" customWidth="1"/>
    <col min="17" max="30" width="0" style="3" hidden="1" customWidth="1"/>
    <col min="31" max="16384" width="8" style="3" hidden="1"/>
  </cols>
  <sheetData>
    <row r="1" spans="1:15" ht="18.75" x14ac:dyDescent="0.3">
      <c r="A1" s="1" t="str">
        <f>[1]הוראות!B30</f>
        <v>נספח ב4 - מדדי בקשות למשיכת כספים או לקבלת קצבת זקנה (גמל)</v>
      </c>
      <c r="B1" s="2"/>
      <c r="C1" s="2"/>
      <c r="D1" s="2"/>
      <c r="E1" s="2"/>
      <c r="F1" s="2"/>
      <c r="G1" s="2"/>
      <c r="H1" s="2"/>
      <c r="I1" s="2"/>
      <c r="J1" s="2"/>
      <c r="K1" s="2"/>
      <c r="L1" s="2"/>
      <c r="M1" s="2"/>
      <c r="N1" s="2"/>
      <c r="O1" s="2"/>
    </row>
    <row r="2" spans="1:15" ht="20.25" x14ac:dyDescent="0.2">
      <c r="A2" s="4" t="str">
        <f>[1]הוראות!B13</f>
        <v>מור קופות גמל בע"מ</v>
      </c>
      <c r="B2" s="2"/>
      <c r="C2" s="2"/>
      <c r="D2" s="2"/>
      <c r="E2" s="2"/>
      <c r="F2" s="2"/>
      <c r="G2" s="2"/>
      <c r="H2" s="2"/>
      <c r="I2" s="2"/>
      <c r="J2" s="2"/>
      <c r="K2" s="2"/>
      <c r="L2" s="2"/>
      <c r="M2" s="2"/>
      <c r="N2" s="2"/>
      <c r="O2" s="2"/>
    </row>
    <row r="3" spans="1:15" ht="15.75" x14ac:dyDescent="0.25">
      <c r="A3" s="5" t="str">
        <f>CONCATENATE([1]הוראות!Z13,[1]הוראות!F13)</f>
        <v>הנתונים ביחידות בודדות לשנת 2022</v>
      </c>
      <c r="B3" s="2"/>
      <c r="C3" s="2"/>
      <c r="D3" s="2"/>
      <c r="E3" s="2"/>
      <c r="F3" s="2"/>
      <c r="G3" s="2"/>
      <c r="H3" s="2"/>
      <c r="I3" s="2"/>
      <c r="J3" s="2"/>
      <c r="K3" s="2"/>
      <c r="L3" s="2"/>
      <c r="M3" s="2"/>
      <c r="N3" s="2"/>
      <c r="O3" s="2"/>
    </row>
    <row r="4" spans="1:15" ht="18.75" x14ac:dyDescent="0.3">
      <c r="A4" s="6" t="s">
        <v>0</v>
      </c>
      <c r="B4" s="2"/>
      <c r="C4" s="2"/>
      <c r="D4" s="7" t="s">
        <v>1</v>
      </c>
      <c r="E4" s="2"/>
      <c r="F4" s="2"/>
      <c r="G4" s="2"/>
      <c r="H4" s="2"/>
      <c r="I4" s="2"/>
      <c r="J4" s="2"/>
      <c r="K4" s="2"/>
      <c r="L4" s="2"/>
      <c r="M4" s="2"/>
      <c r="N4" s="2"/>
      <c r="O4" s="2"/>
    </row>
    <row r="5" spans="1:15" ht="15" x14ac:dyDescent="0.2">
      <c r="A5" s="8"/>
      <c r="B5" s="2"/>
      <c r="C5" s="2"/>
      <c r="D5" s="2"/>
      <c r="E5" s="2"/>
      <c r="F5" s="2"/>
      <c r="G5" s="2"/>
      <c r="H5" s="2"/>
      <c r="I5" s="2"/>
      <c r="J5" s="2"/>
      <c r="K5" s="2"/>
      <c r="L5" s="2"/>
      <c r="M5" s="2"/>
      <c r="N5" s="2"/>
      <c r="O5" s="2"/>
    </row>
    <row r="6" spans="1:15" x14ac:dyDescent="0.2">
      <c r="A6" s="9"/>
      <c r="B6" s="2"/>
      <c r="C6" s="2"/>
      <c r="D6" s="2"/>
      <c r="E6" s="2"/>
      <c r="F6" s="2"/>
      <c r="G6" s="2"/>
      <c r="H6" s="2"/>
      <c r="I6" s="2"/>
      <c r="J6" s="2"/>
      <c r="K6" s="2"/>
      <c r="L6" s="2"/>
      <c r="M6" s="2"/>
      <c r="N6" s="2"/>
      <c r="O6" s="2"/>
    </row>
    <row r="7" spans="1:15" ht="25.5" x14ac:dyDescent="0.2">
      <c r="A7" s="90" t="s">
        <v>2</v>
      </c>
      <c r="B7" s="92" t="s">
        <v>3</v>
      </c>
      <c r="C7" s="97" t="s">
        <v>85</v>
      </c>
      <c r="D7" s="97" t="s">
        <v>86</v>
      </c>
      <c r="E7" s="97" t="s">
        <v>87</v>
      </c>
      <c r="F7" s="97" t="s">
        <v>88</v>
      </c>
      <c r="G7" s="97" t="s">
        <v>89</v>
      </c>
      <c r="H7" s="98" t="s">
        <v>90</v>
      </c>
      <c r="I7" s="92" t="s">
        <v>4</v>
      </c>
      <c r="J7" s="97" t="s">
        <v>91</v>
      </c>
      <c r="K7" s="97" t="s">
        <v>92</v>
      </c>
      <c r="L7" s="97" t="s">
        <v>93</v>
      </c>
      <c r="M7" s="97" t="s">
        <v>94</v>
      </c>
      <c r="N7" s="97" t="s">
        <v>95</v>
      </c>
      <c r="O7" s="97" t="s">
        <v>96</v>
      </c>
    </row>
    <row r="8" spans="1:15" ht="25.5" x14ac:dyDescent="0.2">
      <c r="A8" s="99" t="s">
        <v>85</v>
      </c>
      <c r="B8" s="10" t="s">
        <v>5</v>
      </c>
      <c r="C8" s="11" t="s">
        <v>6</v>
      </c>
      <c r="D8" s="12" t="s">
        <v>7</v>
      </c>
      <c r="E8" s="12" t="s">
        <v>8</v>
      </c>
      <c r="F8" s="12" t="s">
        <v>9</v>
      </c>
      <c r="G8" s="13" t="s">
        <v>10</v>
      </c>
      <c r="H8" s="14" t="s">
        <v>11</v>
      </c>
      <c r="I8" s="15" t="str">
        <f>B8</f>
        <v>סה"כ</v>
      </c>
      <c r="J8" s="11" t="s">
        <v>6</v>
      </c>
      <c r="K8" s="12" t="s">
        <v>7</v>
      </c>
      <c r="L8" s="12" t="s">
        <v>12</v>
      </c>
      <c r="M8" s="12" t="s">
        <v>10</v>
      </c>
      <c r="N8" s="13" t="s">
        <v>13</v>
      </c>
      <c r="O8" s="91" t="s">
        <v>14</v>
      </c>
    </row>
    <row r="9" spans="1:15" x14ac:dyDescent="0.2">
      <c r="A9" s="100" t="s">
        <v>85</v>
      </c>
      <c r="B9" s="16" t="s">
        <v>15</v>
      </c>
      <c r="C9" s="17" t="s">
        <v>16</v>
      </c>
      <c r="D9" s="17" t="s">
        <v>17</v>
      </c>
      <c r="E9" s="17" t="s">
        <v>18</v>
      </c>
      <c r="F9" s="17" t="s">
        <v>19</v>
      </c>
      <c r="G9" s="18" t="s">
        <v>20</v>
      </c>
      <c r="H9" s="19" t="s">
        <v>21</v>
      </c>
      <c r="I9" s="20" t="s">
        <v>22</v>
      </c>
      <c r="J9" s="17" t="s">
        <v>23</v>
      </c>
      <c r="K9" s="17" t="s">
        <v>24</v>
      </c>
      <c r="L9" s="21" t="s">
        <v>25</v>
      </c>
      <c r="M9" s="18" t="s">
        <v>26</v>
      </c>
      <c r="N9" s="18" t="s">
        <v>27</v>
      </c>
      <c r="O9" s="18" t="s">
        <v>28</v>
      </c>
    </row>
    <row r="10" spans="1:15" ht="25.5" x14ac:dyDescent="0.2">
      <c r="A10" s="94" t="s">
        <v>29</v>
      </c>
      <c r="B10" s="95">
        <f>IF('[1]נספח א4 - G'!$D$14=0,"",'[1]נספח א4 - G'!D14/'[1]נספח א4 - G'!$D$14)</f>
        <v>1</v>
      </c>
      <c r="C10" s="95">
        <f>IF('[1]נספח א4 - G'!$D$14=0,"",'[1]נספח א4 - G'!E14/'[1]נספח א4 - G'!$D$14)</f>
        <v>0.32389464185966571</v>
      </c>
      <c r="D10" s="95">
        <f>IF('[1]נספח א4 - G'!$D$14=0,"",'[1]נספח א4 - G'!F14/'[1]נספח א4 - G'!$D$14)</f>
        <v>0.4906114381472092</v>
      </c>
      <c r="E10" s="95">
        <f>IF('[1]נספח א4 - G'!$D$14=0,"",'[1]נספח א4 - G'!G14/'[1]נספח א4 - G'!$D$14)</f>
        <v>8.6495080135779653E-2</v>
      </c>
      <c r="F10" s="95">
        <f>IF('[1]נספח א4 - G'!$D$14=0,"",'[1]נספח א4 - G'!H14/'[1]נספח א4 - G'!$D$14)</f>
        <v>3.2312121342328019E-2</v>
      </c>
      <c r="G10" s="95">
        <f>IF('[1]נספח א4 - G'!$D$14=0,"",'[1]נספח א4 - G'!I14/'[1]נספח א4 - G'!$D$14)</f>
        <v>3.3687105229235598E-2</v>
      </c>
      <c r="H10" s="95">
        <f>IF('[1]נספח א4 - G'!$D$14=0,"",'[1]נספח א4 - G'!J14/'[1]נספח א4 - G'!$D$14)</f>
        <v>3.2999613285781805E-2</v>
      </c>
      <c r="I10" s="95" t="str">
        <f>IF('[1]נספח א4 - G'!$K$14=0,"",'[1]נספח א4 - G'!K14/'[1]נספח א4 - G'!$K$14)</f>
        <v/>
      </c>
      <c r="J10" s="95" t="str">
        <f>IF('[1]נספח א4 - G'!$K$14=0,"",'[1]נספח א4 - G'!L14/'[1]נספח א4 - G'!$K$14)</f>
        <v/>
      </c>
      <c r="K10" s="95" t="str">
        <f>IF('[1]נספח א4 - G'!$K$14=0,"",'[1]נספח א4 - G'!M14/'[1]נספח א4 - G'!$K$14)</f>
        <v/>
      </c>
      <c r="L10" s="95" t="str">
        <f>IF('[1]נספח א4 - G'!$K$14=0,"",'[1]נספח א4 - G'!N14/'[1]נספח א4 - G'!$K$14)</f>
        <v/>
      </c>
      <c r="M10" s="95" t="str">
        <f>IF('[1]נספח א4 - G'!$K$14=0,"",'[1]נספח א4 - G'!O14/'[1]נספח א4 - G'!$K$14)</f>
        <v/>
      </c>
      <c r="N10" s="95" t="str">
        <f>IF('[1]נספח א4 - G'!$K$14=0,"",'[1]נספח א4 - G'!P14/'[1]נספח א4 - G'!$K$14)</f>
        <v/>
      </c>
      <c r="O10" s="96" t="str">
        <f>IF('[1]נספח א4 - G'!$K$14=0,"",'[1]נספח א4 - G'!Q14/'[1]נספח א4 - G'!$K$14)</f>
        <v/>
      </c>
    </row>
    <row r="11" spans="1:15" x14ac:dyDescent="0.2">
      <c r="A11" s="2"/>
      <c r="B11" s="2"/>
      <c r="C11" s="2"/>
      <c r="D11" s="2"/>
      <c r="E11" s="2"/>
      <c r="F11" s="2"/>
      <c r="G11" s="2"/>
      <c r="H11" s="23"/>
      <c r="I11" s="2"/>
      <c r="J11" s="2"/>
      <c r="K11" s="2"/>
      <c r="L11" s="2"/>
      <c r="M11" s="2"/>
      <c r="N11" s="2"/>
      <c r="O11" s="2"/>
    </row>
    <row r="12" spans="1:15" x14ac:dyDescent="0.2">
      <c r="A12" s="24" t="s">
        <v>30</v>
      </c>
      <c r="B12" s="25"/>
      <c r="C12" s="25"/>
      <c r="D12" s="25"/>
      <c r="E12" s="25"/>
      <c r="F12" s="25"/>
      <c r="G12" s="25"/>
      <c r="H12" s="25"/>
      <c r="I12" s="25"/>
      <c r="J12" s="25"/>
      <c r="K12" s="25"/>
      <c r="L12" s="25"/>
      <c r="M12" s="25"/>
      <c r="N12" s="25"/>
    </row>
    <row r="13" spans="1:15" x14ac:dyDescent="0.2">
      <c r="A13" s="104" t="s">
        <v>31</v>
      </c>
      <c r="B13" s="104"/>
      <c r="C13" s="104"/>
      <c r="D13" s="104"/>
      <c r="E13" s="104"/>
      <c r="F13" s="104"/>
      <c r="G13" s="104"/>
      <c r="H13" s="104"/>
      <c r="I13" s="104"/>
      <c r="J13" s="104"/>
      <c r="K13" s="104"/>
      <c r="L13" s="104"/>
      <c r="M13" s="104"/>
      <c r="N13" s="104"/>
      <c r="O13" s="104"/>
    </row>
    <row r="14" spans="1:15" x14ac:dyDescent="0.2">
      <c r="A14" s="104" t="s">
        <v>32</v>
      </c>
      <c r="B14" s="104"/>
      <c r="C14" s="104"/>
      <c r="D14" s="104"/>
      <c r="E14" s="104"/>
      <c r="F14" s="104"/>
      <c r="G14" s="104"/>
      <c r="H14" s="104"/>
      <c r="I14" s="104"/>
      <c r="J14" s="104"/>
      <c r="K14" s="104"/>
      <c r="L14" s="104"/>
      <c r="M14" s="104"/>
      <c r="N14" s="104"/>
      <c r="O14" s="104"/>
    </row>
    <row r="15" spans="1:15" x14ac:dyDescent="0.2">
      <c r="A15" s="103" t="s">
        <v>33</v>
      </c>
      <c r="B15" s="103"/>
      <c r="C15" s="103"/>
      <c r="D15" s="103"/>
      <c r="E15" s="103"/>
      <c r="F15" s="103"/>
      <c r="G15" s="103"/>
      <c r="H15" s="103"/>
      <c r="I15" s="103"/>
      <c r="J15" s="103"/>
      <c r="K15" s="103"/>
      <c r="L15" s="103"/>
      <c r="M15" s="103"/>
      <c r="N15" s="103"/>
      <c r="O15" s="103"/>
    </row>
    <row r="16" spans="1:15" hidden="1" x14ac:dyDescent="0.2">
      <c r="A16" s="26"/>
    </row>
    <row r="17" spans="2:15" hidden="1" x14ac:dyDescent="0.2">
      <c r="B17" s="27"/>
      <c r="C17" s="27"/>
      <c r="D17" s="27"/>
      <c r="E17" s="27"/>
      <c r="F17" s="27"/>
      <c r="G17" s="27"/>
      <c r="H17" s="27"/>
      <c r="I17" s="27"/>
      <c r="J17" s="27"/>
      <c r="K17" s="27"/>
      <c r="L17" s="27"/>
      <c r="M17" s="27"/>
      <c r="N17" s="27"/>
      <c r="O17" s="27"/>
    </row>
    <row r="10000" spans="52:52" hidden="1" x14ac:dyDescent="0.2">
      <c r="AZ10000" s="3">
        <v>1</v>
      </c>
    </row>
  </sheetData>
  <sheetProtection algorithmName="SHA-512" hashValue="CoRXSNMpxkMsAsGqo3XF8Qp11TPs+5rMGTWkfdMnhxEZ9dznOxx32OB5NdMo/ApvtO77fTuauQzb64DV6yHs3w==" saltValue="TvJmNLc83D+6mqmPcQhPaQ==" spinCount="100000" sheet="1" formatCells="0" formatColumns="0" formatRows="0" insertColumns="0" insertRows="0" insertHyperlinks="0" deleteColumns="0" deleteRows="0" sort="0" autoFilter="0" pivotTables="0"/>
  <mergeCells count="3">
    <mergeCell ref="A15:O15"/>
    <mergeCell ref="A13:O13"/>
    <mergeCell ref="A14:O14"/>
  </mergeCells>
  <hyperlinks>
    <hyperlink ref="A4" location="הוראות!A1" display="חזרה" xr:uid="{00000000-0004-0000-0100-000000000000}"/>
  </hyperlink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10000"/>
  <sheetViews>
    <sheetView rightToLeft="1" workbookViewId="0">
      <selection activeCell="C10" sqref="C10"/>
    </sheetView>
  </sheetViews>
  <sheetFormatPr defaultColWidth="0" defaultRowHeight="12.75" zeroHeight="1" x14ac:dyDescent="0.2"/>
  <cols>
    <col min="1" max="1" width="18.375" style="3" customWidth="1"/>
    <col min="2" max="2" width="38.375" style="3" customWidth="1"/>
    <col min="3" max="8" width="9.125" style="3" customWidth="1"/>
    <col min="9" max="9" width="30.25" style="3" customWidth="1"/>
    <col min="10" max="12" width="9.125" style="3" customWidth="1"/>
    <col min="13" max="15" width="9.875" style="3" customWidth="1"/>
    <col min="16" max="16" width="8" style="3" hidden="1" customWidth="1"/>
    <col min="17" max="30" width="0" style="3" hidden="1" customWidth="1"/>
    <col min="31" max="16384" width="8" style="3" hidden="1"/>
  </cols>
  <sheetData>
    <row r="1" spans="1:15" ht="18.75" x14ac:dyDescent="0.3">
      <c r="A1" s="1" t="str">
        <f>[1]הוראות!B31</f>
        <v>נספח ב4 - מדדי בקשות למשיכת כספים או לקבלת קצבת זקנה (פנסיה)</v>
      </c>
      <c r="B1" s="2"/>
      <c r="C1" s="2"/>
      <c r="D1" s="2"/>
      <c r="E1" s="2"/>
      <c r="F1" s="2"/>
      <c r="G1" s="2"/>
      <c r="H1" s="2"/>
      <c r="I1" s="2"/>
      <c r="J1" s="2"/>
      <c r="K1" s="2"/>
      <c r="L1" s="2"/>
      <c r="M1" s="2"/>
      <c r="N1" s="2"/>
      <c r="O1" s="2"/>
    </row>
    <row r="2" spans="1:15" ht="20.25" x14ac:dyDescent="0.2">
      <c r="A2" s="4" t="str">
        <f>[1]הוראות!B13</f>
        <v>מור קופות גמל בע"מ</v>
      </c>
      <c r="B2" s="2"/>
      <c r="C2" s="2"/>
      <c r="D2" s="2"/>
      <c r="E2" s="2"/>
      <c r="F2" s="2"/>
      <c r="G2" s="2"/>
      <c r="H2" s="2"/>
      <c r="I2" s="2"/>
      <c r="J2" s="2"/>
      <c r="K2" s="2"/>
      <c r="L2" s="2"/>
      <c r="M2" s="2"/>
      <c r="N2" s="2"/>
      <c r="O2" s="2"/>
    </row>
    <row r="3" spans="1:15" ht="15.75" x14ac:dyDescent="0.25">
      <c r="A3" s="5" t="str">
        <f>CONCATENATE([1]הוראות!Z13,[1]הוראות!F13)</f>
        <v>הנתונים ביחידות בודדות לשנת 2022</v>
      </c>
      <c r="B3" s="2"/>
      <c r="C3" s="2"/>
      <c r="D3" s="2"/>
      <c r="E3" s="2"/>
      <c r="F3" s="2"/>
      <c r="G3" s="2"/>
      <c r="H3" s="2"/>
      <c r="I3" s="2"/>
      <c r="J3" s="2"/>
      <c r="K3" s="2"/>
      <c r="L3" s="2"/>
      <c r="M3" s="2"/>
      <c r="N3" s="2"/>
      <c r="O3" s="2"/>
    </row>
    <row r="4" spans="1:15" ht="18.75" x14ac:dyDescent="0.3">
      <c r="A4" s="6" t="s">
        <v>0</v>
      </c>
      <c r="B4" s="2"/>
      <c r="C4" s="2"/>
      <c r="D4" s="7" t="s">
        <v>1</v>
      </c>
      <c r="E4" s="2"/>
      <c r="F4" s="2"/>
      <c r="G4" s="2"/>
      <c r="H4" s="2"/>
      <c r="I4" s="2"/>
      <c r="J4" s="2"/>
      <c r="K4" s="2"/>
      <c r="L4" s="2"/>
      <c r="M4" s="2"/>
      <c r="N4" s="2"/>
      <c r="O4" s="2"/>
    </row>
    <row r="5" spans="1:15" ht="15" x14ac:dyDescent="0.2">
      <c r="A5" s="8"/>
      <c r="B5" s="2"/>
      <c r="C5" s="2"/>
      <c r="D5" s="2"/>
      <c r="E5" s="2"/>
      <c r="F5" s="2"/>
      <c r="G5" s="2"/>
      <c r="H5" s="2"/>
      <c r="I5" s="2"/>
      <c r="J5" s="2"/>
      <c r="K5" s="2"/>
      <c r="L5" s="2"/>
      <c r="M5" s="2"/>
      <c r="N5" s="2"/>
      <c r="O5" s="2"/>
    </row>
    <row r="6" spans="1:15" x14ac:dyDescent="0.2">
      <c r="A6" s="9"/>
      <c r="B6" s="2"/>
      <c r="C6" s="2"/>
      <c r="D6" s="2"/>
      <c r="E6" s="2"/>
      <c r="F6" s="2"/>
      <c r="G6" s="2"/>
      <c r="H6" s="2"/>
      <c r="I6" s="2"/>
      <c r="J6" s="2"/>
      <c r="K6" s="2"/>
      <c r="L6" s="2"/>
      <c r="M6" s="2"/>
      <c r="N6" s="2"/>
      <c r="O6" s="2"/>
    </row>
    <row r="7" spans="1:15" ht="25.5" x14ac:dyDescent="0.2">
      <c r="A7" s="90" t="s">
        <v>2</v>
      </c>
      <c r="B7" s="92" t="s">
        <v>3</v>
      </c>
      <c r="C7" s="97" t="s">
        <v>85</v>
      </c>
      <c r="D7" s="97" t="s">
        <v>86</v>
      </c>
      <c r="E7" s="97" t="s">
        <v>87</v>
      </c>
      <c r="F7" s="97" t="s">
        <v>88</v>
      </c>
      <c r="G7" s="97" t="s">
        <v>89</v>
      </c>
      <c r="H7" s="98" t="s">
        <v>90</v>
      </c>
      <c r="I7" s="92" t="s">
        <v>4</v>
      </c>
      <c r="J7" s="97" t="s">
        <v>91</v>
      </c>
      <c r="K7" s="97" t="s">
        <v>92</v>
      </c>
      <c r="L7" s="97" t="s">
        <v>93</v>
      </c>
      <c r="M7" s="97" t="s">
        <v>94</v>
      </c>
      <c r="N7" s="97" t="s">
        <v>95</v>
      </c>
      <c r="O7" s="97" t="s">
        <v>96</v>
      </c>
    </row>
    <row r="8" spans="1:15" ht="25.5" x14ac:dyDescent="0.2">
      <c r="A8" s="99" t="s">
        <v>85</v>
      </c>
      <c r="B8" s="10" t="s">
        <v>5</v>
      </c>
      <c r="C8" s="11" t="s">
        <v>6</v>
      </c>
      <c r="D8" s="12" t="s">
        <v>7</v>
      </c>
      <c r="E8" s="12" t="s">
        <v>8</v>
      </c>
      <c r="F8" s="12" t="s">
        <v>9</v>
      </c>
      <c r="G8" s="13" t="s">
        <v>10</v>
      </c>
      <c r="H8" s="14" t="s">
        <v>11</v>
      </c>
      <c r="I8" s="15" t="str">
        <f>B8</f>
        <v>סה"כ</v>
      </c>
      <c r="J8" s="11" t="s">
        <v>6</v>
      </c>
      <c r="K8" s="12" t="s">
        <v>7</v>
      </c>
      <c r="L8" s="12" t="s">
        <v>12</v>
      </c>
      <c r="M8" s="12" t="s">
        <v>10</v>
      </c>
      <c r="N8" s="13" t="s">
        <v>13</v>
      </c>
      <c r="O8" s="91" t="s">
        <v>14</v>
      </c>
    </row>
    <row r="9" spans="1:15" x14ac:dyDescent="0.2">
      <c r="A9" s="100" t="s">
        <v>85</v>
      </c>
      <c r="B9" s="16" t="s">
        <v>15</v>
      </c>
      <c r="C9" s="17" t="s">
        <v>16</v>
      </c>
      <c r="D9" s="17" t="s">
        <v>17</v>
      </c>
      <c r="E9" s="17" t="s">
        <v>18</v>
      </c>
      <c r="F9" s="17" t="s">
        <v>19</v>
      </c>
      <c r="G9" s="18" t="s">
        <v>20</v>
      </c>
      <c r="H9" s="19" t="s">
        <v>21</v>
      </c>
      <c r="I9" s="20" t="s">
        <v>22</v>
      </c>
      <c r="J9" s="17" t="s">
        <v>23</v>
      </c>
      <c r="K9" s="17" t="s">
        <v>24</v>
      </c>
      <c r="L9" s="21" t="s">
        <v>25</v>
      </c>
      <c r="M9" s="18" t="s">
        <v>26</v>
      </c>
      <c r="N9" s="18" t="s">
        <v>27</v>
      </c>
      <c r="O9" s="18" t="s">
        <v>28</v>
      </c>
    </row>
    <row r="10" spans="1:15" ht="25.5" x14ac:dyDescent="0.2">
      <c r="A10" s="94" t="s">
        <v>29</v>
      </c>
      <c r="B10" s="95">
        <f>IF('[1]נספח א4 - P'!$D$14=0,"",'[1]נספח א4 - P'!D14/'[1]נספח א4 - P'!$D$14)</f>
        <v>1</v>
      </c>
      <c r="C10" s="95">
        <f>IF('[1]נספח א4 - P'!$D$14=0,"",'[1]נספח א4 - P'!E14/'[1]נספח א4 - P'!$D$14)</f>
        <v>0.12244897959183673</v>
      </c>
      <c r="D10" s="95">
        <f>IF('[1]נספח א4 - P'!$D$14=0,"",'[1]נספח א4 - P'!F14/'[1]נספח א4 - P'!$D$14)</f>
        <v>0.42857142857142855</v>
      </c>
      <c r="E10" s="95">
        <f>IF('[1]נספח א4 - P'!$D$14=0,"",'[1]נספח א4 - P'!G14/'[1]נספח א4 - P'!$D$14)</f>
        <v>0.20408163265306123</v>
      </c>
      <c r="F10" s="95">
        <f>IF('[1]נספח א4 - P'!$D$14=0,"",'[1]נספח א4 - P'!H14/'[1]נספח א4 - P'!$D$14)</f>
        <v>6.1224489795918366E-2</v>
      </c>
      <c r="G10" s="95">
        <f>IF('[1]נספח א4 - P'!$D$14=0,"",'[1]נספח א4 - P'!I14/'[1]נספח א4 - P'!$D$14)</f>
        <v>0.10204081632653061</v>
      </c>
      <c r="H10" s="95">
        <f>IF('[1]נספח א4 - P'!$D$14=0,"",'[1]נספח א4 - P'!J14/'[1]נספח א4 - P'!$D$14)</f>
        <v>8.1632653061224483E-2</v>
      </c>
      <c r="I10" s="95">
        <f>IF('[1]נספח א4 - P'!$K$14=0,"",'[1]נספח א4 - P'!K14/'[1]נספח א4 - P'!$K$14)</f>
        <v>1</v>
      </c>
      <c r="J10" s="95">
        <f>IF('[1]נספח א4 - P'!$K$14=0,"",'[1]נספח א4 - P'!L14/'[1]נספח א4 - P'!$K$14)</f>
        <v>0</v>
      </c>
      <c r="K10" s="95">
        <f>IF('[1]נספח א4 - P'!$K$14=0,"",'[1]נספח א4 - P'!M14/'[1]נספח א4 - P'!$K$14)</f>
        <v>0</v>
      </c>
      <c r="L10" s="95">
        <f>IF('[1]נספח א4 - P'!$K$14=0,"",'[1]נספח א4 - P'!N14/'[1]נספח א4 - P'!$K$14)</f>
        <v>0</v>
      </c>
      <c r="M10" s="95">
        <f>IF('[1]נספח א4 - P'!$K$14=0,"",'[1]נספח א4 - P'!O14/'[1]נספח א4 - P'!$K$14)</f>
        <v>0</v>
      </c>
      <c r="N10" s="95">
        <f>IF('[1]נספח א4 - P'!$K$14=0,"",'[1]נספח א4 - P'!P14/'[1]נספח א4 - P'!$K$14)</f>
        <v>0</v>
      </c>
      <c r="O10" s="96">
        <f>IF('[1]נספח א4 - P'!$K$14=0,"",'[1]נספח א4 - P'!Q14/'[1]נספח א4 - P'!$K$14)</f>
        <v>1</v>
      </c>
    </row>
    <row r="11" spans="1:15" x14ac:dyDescent="0.2">
      <c r="A11" s="2"/>
      <c r="B11" s="2"/>
      <c r="C11" s="2"/>
      <c r="D11" s="2"/>
      <c r="E11" s="2"/>
      <c r="F11" s="2"/>
      <c r="G11" s="2"/>
      <c r="H11" s="23"/>
      <c r="I11" s="2"/>
      <c r="J11" s="2"/>
      <c r="K11" s="2"/>
      <c r="L11" s="2"/>
      <c r="M11" s="2"/>
      <c r="N11" s="2"/>
      <c r="O11" s="2"/>
    </row>
    <row r="12" spans="1:15" x14ac:dyDescent="0.2">
      <c r="A12" s="24" t="s">
        <v>30</v>
      </c>
      <c r="B12" s="25"/>
      <c r="C12" s="25"/>
      <c r="D12" s="25"/>
      <c r="E12" s="25"/>
      <c r="F12" s="25"/>
      <c r="G12" s="25"/>
      <c r="H12" s="25"/>
      <c r="I12" s="25"/>
      <c r="J12" s="25"/>
      <c r="K12" s="25"/>
      <c r="L12" s="25"/>
      <c r="M12" s="25"/>
      <c r="N12" s="25"/>
    </row>
    <row r="13" spans="1:15" x14ac:dyDescent="0.2">
      <c r="A13" s="104" t="s">
        <v>31</v>
      </c>
      <c r="B13" s="104"/>
      <c r="C13" s="104"/>
      <c r="D13" s="104"/>
      <c r="E13" s="104"/>
      <c r="F13" s="104"/>
      <c r="G13" s="104"/>
      <c r="H13" s="104"/>
      <c r="I13" s="104"/>
      <c r="J13" s="104"/>
      <c r="K13" s="104"/>
      <c r="L13" s="104"/>
      <c r="M13" s="104"/>
      <c r="N13" s="104"/>
      <c r="O13" s="104"/>
    </row>
    <row r="14" spans="1:15" x14ac:dyDescent="0.2">
      <c r="A14" s="104" t="s">
        <v>32</v>
      </c>
      <c r="B14" s="104"/>
      <c r="C14" s="104"/>
      <c r="D14" s="104"/>
      <c r="E14" s="104"/>
      <c r="F14" s="104"/>
      <c r="G14" s="104"/>
      <c r="H14" s="104"/>
      <c r="I14" s="104"/>
      <c r="J14" s="104"/>
      <c r="K14" s="104"/>
      <c r="L14" s="104"/>
      <c r="M14" s="104"/>
      <c r="N14" s="104"/>
      <c r="O14" s="104"/>
    </row>
    <row r="15" spans="1:15" x14ac:dyDescent="0.2">
      <c r="A15" s="103" t="s">
        <v>33</v>
      </c>
      <c r="B15" s="103"/>
      <c r="C15" s="103"/>
      <c r="D15" s="103"/>
      <c r="E15" s="103"/>
      <c r="F15" s="103"/>
      <c r="G15" s="103"/>
      <c r="H15" s="103"/>
      <c r="I15" s="103"/>
      <c r="J15" s="103"/>
      <c r="K15" s="103"/>
      <c r="L15" s="103"/>
      <c r="M15" s="103"/>
      <c r="N15" s="103"/>
      <c r="O15" s="103"/>
    </row>
    <row r="16" spans="1:15" hidden="1" x14ac:dyDescent="0.2">
      <c r="A16" s="26"/>
    </row>
    <row r="17" spans="2:15" hidden="1" x14ac:dyDescent="0.2">
      <c r="B17" s="27"/>
      <c r="C17" s="27"/>
      <c r="D17" s="27"/>
      <c r="E17" s="27"/>
      <c r="F17" s="27"/>
      <c r="G17" s="27"/>
      <c r="H17" s="27"/>
      <c r="I17" s="27"/>
      <c r="J17" s="27"/>
      <c r="K17" s="27"/>
      <c r="L17" s="27"/>
      <c r="M17" s="27"/>
      <c r="N17" s="27"/>
      <c r="O17" s="27"/>
    </row>
    <row r="10000" spans="52:52" hidden="1" x14ac:dyDescent="0.2">
      <c r="AZ10000" s="3">
        <v>1</v>
      </c>
    </row>
  </sheetData>
  <sheetProtection algorithmName="SHA-512" hashValue="M56WqpHdL5Gjh/5UCChhj3I+MihY5pTWMyWvM2U2ue6Uqw4fyOBDUmJLByaOlo3q2H6MDHhdeDg7EvYUs1v8xQ==" saltValue="skwRZmoOckk7Dsvga8ydVw==" spinCount="100000" sheet="1" formatCells="0" formatColumns="0" formatRows="0" insertColumns="0" insertRows="0" insertHyperlinks="0" deleteColumns="0" deleteRows="0" sort="0" autoFilter="0" pivotTables="0"/>
  <mergeCells count="3">
    <mergeCell ref="A15:O15"/>
    <mergeCell ref="A13:O13"/>
    <mergeCell ref="A14:O14"/>
  </mergeCells>
  <hyperlinks>
    <hyperlink ref="A4" location="הוראות!A1" display="חזרה" xr:uid="{00000000-0004-0000-0200-000000000000}"/>
  </hyperlinks>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10000"/>
  <sheetViews>
    <sheetView rightToLeft="1" workbookViewId="0">
      <selection activeCell="C11" sqref="C11"/>
    </sheetView>
  </sheetViews>
  <sheetFormatPr defaultColWidth="0" defaultRowHeight="12.75" zeroHeight="1" x14ac:dyDescent="0.2"/>
  <cols>
    <col min="1" max="1" width="18.375" style="2" customWidth="1"/>
    <col min="2" max="2" width="37.5" style="2" customWidth="1"/>
    <col min="3" max="8" width="9.125" style="2" customWidth="1"/>
    <col min="9" max="9" width="38.5" style="2" customWidth="1"/>
    <col min="10" max="12" width="9.125" style="2" customWidth="1"/>
    <col min="13" max="15" width="9.875" style="2" customWidth="1"/>
    <col min="16" max="16" width="40.75" style="28" customWidth="1"/>
    <col min="17" max="22" width="9.875" style="28" customWidth="1"/>
    <col min="23" max="16384" width="8" style="28" hidden="1"/>
  </cols>
  <sheetData>
    <row r="1" spans="1:22" ht="18.75" x14ac:dyDescent="0.3">
      <c r="A1" s="1" t="str">
        <f>[1]הוראות!B33</f>
        <v>נספח ב5 - מדדי בקשות להעברת כספים בין קופות גמל או בין מסלולי השקעה (גמל)</v>
      </c>
    </row>
    <row r="2" spans="1:22" ht="20.25" x14ac:dyDescent="0.2">
      <c r="A2" s="4" t="str">
        <f>[1]הוראות!B13</f>
        <v>מור קופות גמל בע"מ</v>
      </c>
    </row>
    <row r="3" spans="1:22" ht="15.75" x14ac:dyDescent="0.25">
      <c r="A3" s="5" t="str">
        <f>CONCATENATE([1]הוראות!Z13,[1]הוראות!F13)</f>
        <v>הנתונים ביחידות בודדות לשנת 2022</v>
      </c>
    </row>
    <row r="4" spans="1:22" ht="18.75" x14ac:dyDescent="0.3">
      <c r="A4" s="6" t="s">
        <v>0</v>
      </c>
      <c r="H4" s="7" t="s">
        <v>34</v>
      </c>
    </row>
    <row r="5" spans="1:22" ht="15" x14ac:dyDescent="0.2">
      <c r="A5" s="8"/>
    </row>
    <row r="6" spans="1:22" x14ac:dyDescent="0.2">
      <c r="A6" s="29"/>
    </row>
    <row r="7" spans="1:22" x14ac:dyDescent="0.2">
      <c r="A7" s="105" t="s">
        <v>2</v>
      </c>
      <c r="B7" s="93" t="s">
        <v>35</v>
      </c>
      <c r="C7" s="97" t="s">
        <v>85</v>
      </c>
      <c r="D7" s="97" t="s">
        <v>86</v>
      </c>
      <c r="E7" s="97" t="s">
        <v>87</v>
      </c>
      <c r="F7" s="97" t="s">
        <v>88</v>
      </c>
      <c r="G7" s="97" t="s">
        <v>89</v>
      </c>
      <c r="H7" s="98" t="s">
        <v>90</v>
      </c>
      <c r="I7" s="92" t="s">
        <v>36</v>
      </c>
      <c r="J7" s="97" t="s">
        <v>91</v>
      </c>
      <c r="K7" s="97" t="s">
        <v>92</v>
      </c>
      <c r="L7" s="97" t="s">
        <v>93</v>
      </c>
      <c r="M7" s="97" t="s">
        <v>94</v>
      </c>
      <c r="N7" s="97" t="s">
        <v>95</v>
      </c>
      <c r="O7" s="98" t="s">
        <v>96</v>
      </c>
      <c r="P7" s="92" t="s">
        <v>37</v>
      </c>
      <c r="Q7" s="97" t="s">
        <v>97</v>
      </c>
      <c r="R7" s="97" t="s">
        <v>98</v>
      </c>
      <c r="S7" s="97" t="s">
        <v>99</v>
      </c>
      <c r="T7" s="97" t="s">
        <v>100</v>
      </c>
      <c r="U7" s="97" t="s">
        <v>101</v>
      </c>
      <c r="V7" s="97" t="s">
        <v>102</v>
      </c>
    </row>
    <row r="8" spans="1:22" ht="25.5" x14ac:dyDescent="0.2">
      <c r="A8" s="106"/>
      <c r="B8" s="101" t="s">
        <v>5</v>
      </c>
      <c r="C8" s="12" t="s">
        <v>6</v>
      </c>
      <c r="D8" s="12" t="s">
        <v>38</v>
      </c>
      <c r="E8" s="12" t="s">
        <v>39</v>
      </c>
      <c r="F8" s="12" t="s">
        <v>40</v>
      </c>
      <c r="G8" s="13" t="s">
        <v>41</v>
      </c>
      <c r="H8" s="30" t="s">
        <v>42</v>
      </c>
      <c r="I8" s="31" t="s">
        <v>5</v>
      </c>
      <c r="J8" s="12" t="s">
        <v>43</v>
      </c>
      <c r="K8" s="12" t="s">
        <v>44</v>
      </c>
      <c r="L8" s="12" t="s">
        <v>7</v>
      </c>
      <c r="M8" s="12" t="s">
        <v>8</v>
      </c>
      <c r="N8" s="13" t="s">
        <v>9</v>
      </c>
      <c r="O8" s="30" t="s">
        <v>45</v>
      </c>
      <c r="P8" s="31" t="s">
        <v>5</v>
      </c>
      <c r="Q8" s="12" t="s">
        <v>43</v>
      </c>
      <c r="R8" s="12" t="s">
        <v>44</v>
      </c>
      <c r="S8" s="12" t="s">
        <v>7</v>
      </c>
      <c r="T8" s="12" t="s">
        <v>8</v>
      </c>
      <c r="U8" s="13" t="s">
        <v>9</v>
      </c>
      <c r="V8" s="13" t="s">
        <v>45</v>
      </c>
    </row>
    <row r="9" spans="1:22" x14ac:dyDescent="0.2">
      <c r="A9" s="107"/>
      <c r="B9" s="21" t="s">
        <v>15</v>
      </c>
      <c r="C9" s="17" t="s">
        <v>16</v>
      </c>
      <c r="D9" s="18" t="s">
        <v>17</v>
      </c>
      <c r="E9" s="17" t="s">
        <v>18</v>
      </c>
      <c r="F9" s="17" t="s">
        <v>19</v>
      </c>
      <c r="G9" s="32" t="s">
        <v>20</v>
      </c>
      <c r="H9" s="19" t="s">
        <v>21</v>
      </c>
      <c r="I9" s="21" t="s">
        <v>22</v>
      </c>
      <c r="J9" s="17" t="s">
        <v>23</v>
      </c>
      <c r="K9" s="17" t="s">
        <v>24</v>
      </c>
      <c r="L9" s="21" t="s">
        <v>25</v>
      </c>
      <c r="M9" s="17" t="s">
        <v>26</v>
      </c>
      <c r="N9" s="32" t="s">
        <v>27</v>
      </c>
      <c r="O9" s="19" t="s">
        <v>28</v>
      </c>
      <c r="P9" s="21" t="s">
        <v>46</v>
      </c>
      <c r="Q9" s="17" t="s">
        <v>47</v>
      </c>
      <c r="R9" s="18" t="s">
        <v>48</v>
      </c>
      <c r="S9" s="17" t="s">
        <v>49</v>
      </c>
      <c r="T9" s="17" t="s">
        <v>50</v>
      </c>
      <c r="U9" s="32" t="s">
        <v>51</v>
      </c>
      <c r="V9" s="18" t="s">
        <v>52</v>
      </c>
    </row>
    <row r="10" spans="1:22" ht="25.5" x14ac:dyDescent="0.2">
      <c r="A10" s="22" t="s">
        <v>29</v>
      </c>
      <c r="B10" s="102">
        <f>IF('[1]נספח א5 - G'!$D$14=0,"",'[1]נספח א5 - G'!D14/'[1]נספח א5 - G'!$D$14)</f>
        <v>1</v>
      </c>
      <c r="C10" s="95">
        <f>IF('[1]נספח א5 - G'!$D$14=0,"",'[1]נספח א5 - G'!E14/'[1]נספח א5 - G'!$D$14)</f>
        <v>2.1353003979423468E-2</v>
      </c>
      <c r="D10" s="95">
        <f>IF('[1]נספח א5 - G'!$D$14=0,"",'[1]נספח א5 - G'!F14/'[1]נספח א5 - G'!$D$14)</f>
        <v>0.89051732505095604</v>
      </c>
      <c r="E10" s="95">
        <f>IF('[1]נספח א5 - G'!$D$14=0,"",'[1]נספח א5 - G'!G14/'[1]נספח א5 - G'!$D$14)</f>
        <v>6.8329612734155096E-2</v>
      </c>
      <c r="F10" s="95">
        <f>IF('[1]נספח א5 - G'!$D$14=0,"",'[1]נספח א5 - G'!H14/'[1]נספח א5 - G'!$D$14)</f>
        <v>1.6208871202562359E-2</v>
      </c>
      <c r="G10" s="95">
        <f>IF('[1]נספח א5 - G'!$D$14=0,"",'[1]נספח א5 - G'!I14/'[1]נספח א5 - G'!$D$14)</f>
        <v>5.8235465398427644E-4</v>
      </c>
      <c r="H10" s="95">
        <f>IF('[1]נספח א5 - G'!$D$14=0,"",'[1]נספח א5 - G'!J14/'[1]נספח א5 - G'!$D$14)</f>
        <v>3.0088323789187617E-3</v>
      </c>
      <c r="I10" s="95">
        <f>IF('[1]נספח א5 - G'!$K$14=0,"",'[1]נספח א5 - G'!K14/'[1]נספח א5 - G'!$K$14)</f>
        <v>1</v>
      </c>
      <c r="J10" s="95">
        <f>IF('[1]נספח א5 - G'!$K$14=0,"",'[1]נספח א5 - G'!L14/'[1]נספח א5 - G'!$K$14)</f>
        <v>0.84374850855385042</v>
      </c>
      <c r="K10" s="95">
        <f>IF('[1]נספח א5 - G'!$K$14=0,"",'[1]נספח א5 - G'!M14/'[1]נספח א5 - G'!$K$14)</f>
        <v>6.3389173077173389E-3</v>
      </c>
      <c r="L10" s="95">
        <f>IF('[1]נספח א5 - G'!$K$14=0,"",'[1]נספח א5 - G'!N14/'[1]נספח א5 - G'!$K$14)</f>
        <v>1.129811134106499E-2</v>
      </c>
      <c r="M10" s="95">
        <f>IF('[1]נספח א5 - G'!$K$14=0,"",'[1]נספח א5 - G'!O14/'[1]נספח א5 - G'!$K$14)</f>
        <v>1.062994346605577E-2</v>
      </c>
      <c r="N10" s="95">
        <f>IF('[1]נספח א5 - G'!$K$14=0,"",'[1]נספח א5 - G'!P14/'[1]נספח א5 - G'!$K$14)</f>
        <v>1.1697276565096473E-2</v>
      </c>
      <c r="O10" s="95">
        <f>IF('[1]נספח א5 - G'!$K$14=0,"",'[1]נספח א5 - G'!Q14/'[1]נספח א5 - G'!$K$14)</f>
        <v>0.11628724276621501</v>
      </c>
      <c r="P10" s="95">
        <f>IF('[1]נספח א5 - G'!$R$14=0,"",'[1]נספח א5 - G'!R14/'[1]נספח א5 - G'!$R$14)</f>
        <v>1</v>
      </c>
      <c r="Q10" s="95">
        <f>IF('[1]נספח א5 - G'!$R$14=0,"",'[1]נספח א5 - G'!S14/'[1]נספח א5 - G'!$R$14)</f>
        <v>0.54220347987780582</v>
      </c>
      <c r="R10" s="95">
        <f>IF('[1]נספח א5 - G'!$R$14=0,"",'[1]נספח א5 - G'!T14/'[1]נספח א5 - G'!$R$14)</f>
        <v>0.30810864656660913</v>
      </c>
      <c r="S10" s="95">
        <f>IF('[1]נספח א5 - G'!$R$14=0,"",'[1]נספח א5 - G'!U14/'[1]נספח א5 - G'!$R$14)</f>
        <v>0.13082746712710852</v>
      </c>
      <c r="T10" s="95">
        <f>IF('[1]נספח א5 - G'!$R$14=0,"",'[1]נספח א5 - G'!V14/'[1]נספח א5 - G'!$R$14)</f>
        <v>1.5440297516270421E-2</v>
      </c>
      <c r="U10" s="95">
        <f>IF('[1]נספח א5 - G'!$R$14=0,"",'[1]נספח א5 - G'!W14/'[1]נספח א5 - G'!$R$14)</f>
        <v>1.1953778722273874E-3</v>
      </c>
      <c r="V10" s="96">
        <f>IF('[1]נספח א5 - G'!$R$14=0,"",'[1]נספח א5 - G'!X14/'[1]נספח א5 - G'!$R$14)</f>
        <v>2.2247310399787488E-3</v>
      </c>
    </row>
    <row r="11" spans="1:22" x14ac:dyDescent="0.2"/>
    <row r="12" spans="1:22" x14ac:dyDescent="0.2">
      <c r="A12" s="108" t="s">
        <v>30</v>
      </c>
      <c r="B12" s="108"/>
      <c r="C12" s="108"/>
      <c r="D12" s="108"/>
      <c r="E12" s="108"/>
      <c r="F12" s="108"/>
      <c r="G12" s="108"/>
      <c r="H12" s="108"/>
      <c r="I12" s="108"/>
      <c r="J12" s="108"/>
      <c r="K12" s="108"/>
      <c r="L12" s="108"/>
      <c r="M12" s="108"/>
      <c r="N12" s="108"/>
      <c r="O12" s="108"/>
    </row>
    <row r="13" spans="1:22" x14ac:dyDescent="0.2">
      <c r="A13" s="104" t="s">
        <v>31</v>
      </c>
      <c r="B13" s="104"/>
      <c r="C13" s="104"/>
      <c r="D13" s="104"/>
      <c r="E13" s="104"/>
      <c r="F13" s="104"/>
      <c r="G13" s="104"/>
      <c r="H13" s="104"/>
      <c r="I13" s="104"/>
      <c r="J13" s="104"/>
      <c r="K13" s="104"/>
      <c r="L13" s="104"/>
      <c r="M13" s="104"/>
      <c r="N13" s="104"/>
      <c r="O13" s="104"/>
    </row>
    <row r="14" spans="1:22" x14ac:dyDescent="0.2">
      <c r="A14" s="103" t="s">
        <v>53</v>
      </c>
      <c r="B14" s="103"/>
      <c r="C14" s="103"/>
      <c r="D14" s="103"/>
      <c r="E14" s="103"/>
      <c r="F14" s="103"/>
      <c r="G14" s="103"/>
      <c r="H14" s="103"/>
      <c r="I14" s="103"/>
      <c r="J14" s="103"/>
      <c r="K14" s="103"/>
      <c r="L14" s="103"/>
      <c r="M14" s="103"/>
      <c r="N14" s="103"/>
      <c r="O14" s="103"/>
    </row>
    <row r="15" spans="1:22" x14ac:dyDescent="0.2">
      <c r="A15" s="103" t="s">
        <v>54</v>
      </c>
      <c r="B15" s="103"/>
      <c r="C15" s="103"/>
      <c r="D15" s="103"/>
      <c r="E15" s="103"/>
      <c r="F15" s="103"/>
      <c r="G15" s="103"/>
      <c r="H15" s="103"/>
      <c r="I15" s="103"/>
      <c r="J15" s="103"/>
      <c r="K15" s="103"/>
      <c r="L15" s="103"/>
      <c r="M15" s="103"/>
      <c r="N15" s="103"/>
      <c r="O15" s="103"/>
    </row>
    <row r="16" spans="1:22" x14ac:dyDescent="0.2">
      <c r="A16" s="103" t="s">
        <v>55</v>
      </c>
      <c r="B16" s="103"/>
      <c r="C16" s="103"/>
      <c r="D16" s="103"/>
      <c r="E16" s="103"/>
      <c r="F16" s="103"/>
      <c r="G16" s="103"/>
      <c r="H16" s="103"/>
      <c r="I16" s="103"/>
      <c r="J16" s="103"/>
      <c r="K16" s="103"/>
      <c r="L16" s="103"/>
      <c r="M16" s="103"/>
      <c r="N16" s="103"/>
      <c r="O16" s="103"/>
    </row>
    <row r="17" spans="2:3" hidden="1" x14ac:dyDescent="0.2">
      <c r="B17" s="33"/>
      <c r="C17" s="33"/>
    </row>
    <row r="10000" spans="52:52" hidden="1" x14ac:dyDescent="0.2">
      <c r="AZ10000" s="28">
        <v>1</v>
      </c>
    </row>
  </sheetData>
  <sheetProtection algorithmName="SHA-512" hashValue="iSsX8aGF2O9+ReBADOXfLnruGCsuGS2zwPhtFonGSKdRZYa1Hpz9bDkDReNRFu8cgCs6Ssn8xdgIYErYY17aOA==" saltValue="LpMrZ1BI0F0XdUpNODPB4A==" spinCount="100000" sheet="1" formatCells="0" formatColumns="0" formatRows="0" insertColumns="0" insertRows="0" insertHyperlinks="0" deleteColumns="0" deleteRows="0" sort="0" autoFilter="0" pivotTables="0"/>
  <mergeCells count="6">
    <mergeCell ref="A16:O16"/>
    <mergeCell ref="A7:A9"/>
    <mergeCell ref="A12:O12"/>
    <mergeCell ref="A13:O13"/>
    <mergeCell ref="A14:O14"/>
    <mergeCell ref="A15:O15"/>
  </mergeCells>
  <hyperlinks>
    <hyperlink ref="A4" location="הוראות!A1" display="חזרה" xr:uid="{00000000-0004-0000-0300-000000000000}"/>
  </hyperlink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10000"/>
  <sheetViews>
    <sheetView rightToLeft="1" workbookViewId="0">
      <selection activeCell="A12" sqref="A12:O12"/>
    </sheetView>
  </sheetViews>
  <sheetFormatPr defaultColWidth="0" defaultRowHeight="12.75" zeroHeight="1" x14ac:dyDescent="0.2"/>
  <cols>
    <col min="1" max="1" width="18.375" style="2" customWidth="1"/>
    <col min="2" max="2" width="37.5" style="2" customWidth="1"/>
    <col min="3" max="8" width="9.125" style="2" customWidth="1"/>
    <col min="9" max="9" width="38.5" style="2" customWidth="1"/>
    <col min="10" max="12" width="9.125" style="2" customWidth="1"/>
    <col min="13" max="15" width="9.875" style="2" customWidth="1"/>
    <col min="16" max="16" width="40.75" style="28" customWidth="1"/>
    <col min="17" max="22" width="9.875" style="28" customWidth="1"/>
    <col min="23" max="16384" width="8" style="28" hidden="1"/>
  </cols>
  <sheetData>
    <row r="1" spans="1:22" ht="18.75" x14ac:dyDescent="0.3">
      <c r="A1" s="1" t="str">
        <f>[1]הוראות!B34</f>
        <v>נספח ב5 - מדדי בקשות להעברת כספים בין קופות גמל או בין מסלולי השקעה (פנסיה)</v>
      </c>
    </row>
    <row r="2" spans="1:22" ht="20.25" x14ac:dyDescent="0.2">
      <c r="A2" s="4" t="str">
        <f>[1]הוראות!B13</f>
        <v>מור קופות גמל בע"מ</v>
      </c>
    </row>
    <row r="3" spans="1:22" ht="15.75" x14ac:dyDescent="0.25">
      <c r="A3" s="5" t="str">
        <f>CONCATENATE([1]הוראות!Z13,[1]הוראות!F13)</f>
        <v>הנתונים ביחידות בודדות לשנת 2022</v>
      </c>
    </row>
    <row r="4" spans="1:22" ht="18.75" x14ac:dyDescent="0.3">
      <c r="A4" s="6" t="s">
        <v>0</v>
      </c>
      <c r="H4" s="7" t="s">
        <v>34</v>
      </c>
    </row>
    <row r="5" spans="1:22" ht="15" x14ac:dyDescent="0.2">
      <c r="A5" s="8"/>
    </row>
    <row r="6" spans="1:22" x14ac:dyDescent="0.2">
      <c r="A6" s="29"/>
    </row>
    <row r="7" spans="1:22" x14ac:dyDescent="0.2">
      <c r="A7" s="105" t="s">
        <v>2</v>
      </c>
      <c r="B7" s="93" t="s">
        <v>35</v>
      </c>
      <c r="C7" s="97" t="s">
        <v>85</v>
      </c>
      <c r="D7" s="97" t="s">
        <v>86</v>
      </c>
      <c r="E7" s="97" t="s">
        <v>87</v>
      </c>
      <c r="F7" s="97" t="s">
        <v>88</v>
      </c>
      <c r="G7" s="97" t="s">
        <v>89</v>
      </c>
      <c r="H7" s="98" t="s">
        <v>90</v>
      </c>
      <c r="I7" s="92" t="s">
        <v>36</v>
      </c>
      <c r="J7" s="97" t="s">
        <v>91</v>
      </c>
      <c r="K7" s="97" t="s">
        <v>92</v>
      </c>
      <c r="L7" s="97" t="s">
        <v>93</v>
      </c>
      <c r="M7" s="97" t="s">
        <v>94</v>
      </c>
      <c r="N7" s="97" t="s">
        <v>95</v>
      </c>
      <c r="O7" s="98" t="s">
        <v>96</v>
      </c>
      <c r="P7" s="92" t="s">
        <v>37</v>
      </c>
      <c r="Q7" s="97" t="s">
        <v>97</v>
      </c>
      <c r="R7" s="97" t="s">
        <v>98</v>
      </c>
      <c r="S7" s="97" t="s">
        <v>99</v>
      </c>
      <c r="T7" s="97" t="s">
        <v>100</v>
      </c>
      <c r="U7" s="97" t="s">
        <v>101</v>
      </c>
      <c r="V7" s="97" t="s">
        <v>102</v>
      </c>
    </row>
    <row r="8" spans="1:22" ht="25.5" x14ac:dyDescent="0.2">
      <c r="A8" s="106"/>
      <c r="B8" s="101" t="s">
        <v>5</v>
      </c>
      <c r="C8" s="12" t="s">
        <v>6</v>
      </c>
      <c r="D8" s="12" t="s">
        <v>38</v>
      </c>
      <c r="E8" s="12" t="s">
        <v>39</v>
      </c>
      <c r="F8" s="12" t="s">
        <v>40</v>
      </c>
      <c r="G8" s="13" t="s">
        <v>41</v>
      </c>
      <c r="H8" s="30" t="s">
        <v>42</v>
      </c>
      <c r="I8" s="31" t="s">
        <v>5</v>
      </c>
      <c r="J8" s="12" t="s">
        <v>43</v>
      </c>
      <c r="K8" s="12" t="s">
        <v>44</v>
      </c>
      <c r="L8" s="12" t="s">
        <v>7</v>
      </c>
      <c r="M8" s="12" t="s">
        <v>8</v>
      </c>
      <c r="N8" s="13" t="s">
        <v>9</v>
      </c>
      <c r="O8" s="30" t="s">
        <v>45</v>
      </c>
      <c r="P8" s="31" t="s">
        <v>5</v>
      </c>
      <c r="Q8" s="12" t="s">
        <v>43</v>
      </c>
      <c r="R8" s="12" t="s">
        <v>44</v>
      </c>
      <c r="S8" s="12" t="s">
        <v>7</v>
      </c>
      <c r="T8" s="12" t="s">
        <v>8</v>
      </c>
      <c r="U8" s="13" t="s">
        <v>9</v>
      </c>
      <c r="V8" s="13" t="s">
        <v>45</v>
      </c>
    </row>
    <row r="9" spans="1:22" x14ac:dyDescent="0.2">
      <c r="A9" s="107"/>
      <c r="B9" s="21" t="s">
        <v>15</v>
      </c>
      <c r="C9" s="17" t="s">
        <v>16</v>
      </c>
      <c r="D9" s="18" t="s">
        <v>17</v>
      </c>
      <c r="E9" s="17" t="s">
        <v>18</v>
      </c>
      <c r="F9" s="17" t="s">
        <v>19</v>
      </c>
      <c r="G9" s="32" t="s">
        <v>20</v>
      </c>
      <c r="H9" s="19" t="s">
        <v>21</v>
      </c>
      <c r="I9" s="21" t="s">
        <v>22</v>
      </c>
      <c r="J9" s="17" t="s">
        <v>23</v>
      </c>
      <c r="K9" s="17" t="s">
        <v>24</v>
      </c>
      <c r="L9" s="21" t="s">
        <v>25</v>
      </c>
      <c r="M9" s="17" t="s">
        <v>26</v>
      </c>
      <c r="N9" s="32" t="s">
        <v>27</v>
      </c>
      <c r="O9" s="19" t="s">
        <v>28</v>
      </c>
      <c r="P9" s="20" t="s">
        <v>46</v>
      </c>
      <c r="Q9" s="17" t="s">
        <v>47</v>
      </c>
      <c r="R9" s="18" t="s">
        <v>48</v>
      </c>
      <c r="S9" s="17" t="s">
        <v>49</v>
      </c>
      <c r="T9" s="17" t="s">
        <v>50</v>
      </c>
      <c r="U9" s="32" t="s">
        <v>51</v>
      </c>
      <c r="V9" s="18" t="s">
        <v>52</v>
      </c>
    </row>
    <row r="10" spans="1:22" ht="25.5" x14ac:dyDescent="0.2">
      <c r="A10" s="22" t="s">
        <v>29</v>
      </c>
      <c r="B10" s="102">
        <f>IF('[1]נספח א5 - P'!$D$14=0,"",'[1]נספח א5 - P'!D14/'[1]נספח א5 - P'!$D$14)</f>
        <v>1</v>
      </c>
      <c r="C10" s="95">
        <f>IF('[1]נספח א5 - P'!$D$14=0,"",'[1]נספח א5 - P'!E14/'[1]נספח א5 - P'!$D$14)</f>
        <v>1.8987341772151899E-2</v>
      </c>
      <c r="D10" s="95">
        <f>IF('[1]נספח א5 - P'!$D$14=0,"",'[1]נספח א5 - P'!F14/'[1]נספח א5 - P'!$D$14)</f>
        <v>0.94303797468354433</v>
      </c>
      <c r="E10" s="95">
        <f>IF('[1]נספח א5 - P'!$D$14=0,"",'[1]נספח א5 - P'!G14/'[1]נספח א5 - P'!$D$14)</f>
        <v>6.3291139240506328E-3</v>
      </c>
      <c r="F10" s="95">
        <f>IF('[1]נספח א5 - P'!$D$14=0,"",'[1]נספח א5 - P'!H14/'[1]נספח א5 - P'!$D$14)</f>
        <v>3.1645569620253167E-2</v>
      </c>
      <c r="G10" s="95">
        <f>IF('[1]נספח א5 - P'!$D$14=0,"",'[1]נספח א5 - P'!I14/'[1]נספח א5 - P'!$D$14)</f>
        <v>0</v>
      </c>
      <c r="H10" s="95">
        <f>IF('[1]נספח א5 - P'!$D$14=0,"",'[1]נספח א5 - P'!J14/'[1]נספח א5 - P'!$D$14)</f>
        <v>0</v>
      </c>
      <c r="I10" s="95">
        <f>IF('[1]נספח א5 - P'!$K$14=0,"",'[1]נספח א5 - P'!K14/'[1]נספח א5 - P'!$K$14)</f>
        <v>1</v>
      </c>
      <c r="J10" s="95">
        <f>IF('[1]נספח א5 - P'!$K$14=0,"",'[1]נספח א5 - P'!L14/'[1]נספח א5 - P'!$K$14)</f>
        <v>0.21015240059585194</v>
      </c>
      <c r="K10" s="95">
        <f>IF('[1]נספח א5 - P'!$K$14=0,"",'[1]נספח א5 - P'!M14/'[1]נספח א5 - P'!$K$14)</f>
        <v>6.1533172911653486E-2</v>
      </c>
      <c r="L10" s="95">
        <f>IF('[1]נספח א5 - P'!$K$14=0,"",'[1]נספח א5 - P'!N14/'[1]נספח א5 - P'!$K$14)</f>
        <v>7.9752492265383293E-2</v>
      </c>
      <c r="M10" s="95">
        <f>IF('[1]נספח א5 - P'!$K$14=0,"",'[1]נספח א5 - P'!O14/'[1]נספח א5 - P'!$K$14)</f>
        <v>4.0449180703563653E-2</v>
      </c>
      <c r="N10" s="95">
        <f>IF('[1]נספח א5 - P'!$K$14=0,"",'[1]נספח א5 - P'!P14/'[1]נספח א5 - P'!$K$14)</f>
        <v>3.5636530308238802E-2</v>
      </c>
      <c r="O10" s="95">
        <f>IF('[1]נספח א5 - P'!$K$14=0,"",'[1]נספח א5 - P'!Q14/'[1]נספח א5 - P'!$K$14)</f>
        <v>0.57247622321530878</v>
      </c>
      <c r="P10" s="95">
        <f>IF('[1]נספח א5 - P'!$R$14=0,"",'[1]נספח א5 - P'!R14/'[1]נספח א5 - P'!$R$14)</f>
        <v>1</v>
      </c>
      <c r="Q10" s="95">
        <f>IF('[1]נספח א5 - P'!$R$14=0,"",'[1]נספח א5 - P'!S14/'[1]נספח א5 - P'!$R$14)</f>
        <v>0.30769230769230771</v>
      </c>
      <c r="R10" s="95">
        <f>IF('[1]נספח א5 - P'!$R$14=0,"",'[1]נספח א5 - P'!T14/'[1]נספח א5 - P'!$R$14)</f>
        <v>0.20726495726495728</v>
      </c>
      <c r="S10" s="95">
        <f>IF('[1]נספח א5 - P'!$R$14=0,"",'[1]נספח א5 - P'!U14/'[1]נספח א5 - P'!$R$14)</f>
        <v>0.12606837606837606</v>
      </c>
      <c r="T10" s="95">
        <f>IF('[1]נספח א5 - P'!$R$14=0,"",'[1]נספח א5 - P'!V14/'[1]נספח א5 - P'!$R$14)</f>
        <v>5.3418803418803416E-2</v>
      </c>
      <c r="U10" s="95">
        <f>IF('[1]נספח א5 - P'!$R$14=0,"",'[1]נספח א5 - P'!W14/'[1]נספח א5 - P'!$R$14)</f>
        <v>3.6324786324786328E-2</v>
      </c>
      <c r="V10" s="96">
        <f>IF('[1]נספח א5 - P'!$R$14=0,"",'[1]נספח א5 - P'!X14/'[1]נספח א5 - P'!$R$14)</f>
        <v>0.26923076923076922</v>
      </c>
    </row>
    <row r="11" spans="1:22" x14ac:dyDescent="0.2"/>
    <row r="12" spans="1:22" x14ac:dyDescent="0.2">
      <c r="A12" s="108" t="s">
        <v>30</v>
      </c>
      <c r="B12" s="108"/>
      <c r="C12" s="108"/>
      <c r="D12" s="108"/>
      <c r="E12" s="108"/>
      <c r="F12" s="108"/>
      <c r="G12" s="108"/>
      <c r="H12" s="108"/>
      <c r="I12" s="108"/>
      <c r="J12" s="108"/>
      <c r="K12" s="108"/>
      <c r="L12" s="108"/>
      <c r="M12" s="108"/>
      <c r="N12" s="108"/>
      <c r="O12" s="108"/>
    </row>
    <row r="13" spans="1:22" x14ac:dyDescent="0.2">
      <c r="A13" s="104" t="s">
        <v>31</v>
      </c>
      <c r="B13" s="104"/>
      <c r="C13" s="104"/>
      <c r="D13" s="104"/>
      <c r="E13" s="104"/>
      <c r="F13" s="104"/>
      <c r="G13" s="104"/>
      <c r="H13" s="104"/>
      <c r="I13" s="104"/>
      <c r="J13" s="104"/>
      <c r="K13" s="104"/>
      <c r="L13" s="104"/>
      <c r="M13" s="104"/>
      <c r="N13" s="104"/>
      <c r="O13" s="104"/>
    </row>
    <row r="14" spans="1:22" x14ac:dyDescent="0.2">
      <c r="A14" s="103" t="s">
        <v>53</v>
      </c>
      <c r="B14" s="103"/>
      <c r="C14" s="103"/>
      <c r="D14" s="103"/>
      <c r="E14" s="103"/>
      <c r="F14" s="103"/>
      <c r="G14" s="103"/>
      <c r="H14" s="103"/>
      <c r="I14" s="103"/>
      <c r="J14" s="103"/>
      <c r="K14" s="103"/>
      <c r="L14" s="103"/>
      <c r="M14" s="103"/>
      <c r="N14" s="103"/>
      <c r="O14" s="103"/>
    </row>
    <row r="15" spans="1:22" x14ac:dyDescent="0.2">
      <c r="A15" s="103" t="s">
        <v>54</v>
      </c>
      <c r="B15" s="103"/>
      <c r="C15" s="103"/>
      <c r="D15" s="103"/>
      <c r="E15" s="103"/>
      <c r="F15" s="103"/>
      <c r="G15" s="103"/>
      <c r="H15" s="103"/>
      <c r="I15" s="103"/>
      <c r="J15" s="103"/>
      <c r="K15" s="103"/>
      <c r="L15" s="103"/>
      <c r="M15" s="103"/>
      <c r="N15" s="103"/>
      <c r="O15" s="103"/>
    </row>
    <row r="16" spans="1:22" x14ac:dyDescent="0.2">
      <c r="A16" s="103" t="s">
        <v>55</v>
      </c>
      <c r="B16" s="103"/>
      <c r="C16" s="103"/>
      <c r="D16" s="103"/>
      <c r="E16" s="103"/>
      <c r="F16" s="103"/>
      <c r="G16" s="103"/>
      <c r="H16" s="103"/>
      <c r="I16" s="103"/>
      <c r="J16" s="103"/>
      <c r="K16" s="103"/>
      <c r="L16" s="103"/>
      <c r="M16" s="103"/>
      <c r="N16" s="103"/>
      <c r="O16" s="103"/>
    </row>
    <row r="17" spans="2:3" hidden="1" x14ac:dyDescent="0.2">
      <c r="B17" s="33"/>
      <c r="C17" s="33"/>
    </row>
    <row r="10000" spans="52:52" hidden="1" x14ac:dyDescent="0.2">
      <c r="AZ10000" s="28">
        <v>1</v>
      </c>
    </row>
  </sheetData>
  <sheetProtection algorithmName="SHA-512" hashValue="jsCYMP1kdbK+Z6Vc2vRMvmE4zd8M94yUus5h6NhZmCCwmHEIY/fIzCexeo01AGfnvdn3SWjc80+0shrdpLZ8yg==" saltValue="0oEu0SAZFIoVJObXHpZ8TA==" spinCount="100000" sheet="1" formatCells="0" formatColumns="0" formatRows="0" insertColumns="0" insertRows="0" insertHyperlinks="0" deleteColumns="0" deleteRows="0" sort="0" autoFilter="0" pivotTables="0"/>
  <mergeCells count="6">
    <mergeCell ref="A16:O16"/>
    <mergeCell ref="A7:A9"/>
    <mergeCell ref="A12:O12"/>
    <mergeCell ref="A13:O13"/>
    <mergeCell ref="A14:O14"/>
    <mergeCell ref="A15:O15"/>
  </mergeCells>
  <hyperlinks>
    <hyperlink ref="A4" location="הוראות!A1" display="חזרה" xr:uid="{00000000-0004-0000-0400-000000000000}"/>
  </hyperlink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5</vt:i4>
      </vt:variant>
      <vt:variant>
        <vt:lpstr>טווחים בעלי שם</vt:lpstr>
      </vt:variant>
      <vt:variant>
        <vt:i4>1</vt:i4>
      </vt:variant>
    </vt:vector>
  </HeadingPairs>
  <TitlesOfParts>
    <vt:vector size="6" baseType="lpstr">
      <vt:lpstr>פנסיוני ב3</vt:lpstr>
      <vt:lpstr>נספח ב4 - G</vt:lpstr>
      <vt:lpstr>נספח ב4 - P</vt:lpstr>
      <vt:lpstr>נספח ב5 - G</vt:lpstr>
      <vt:lpstr>נספח ב5 - P</vt:lpstr>
      <vt:lpstr>ש1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דוח סטטיסטי 2022</dc:title>
  <dc:creator>Michal Vexberg</dc:creator>
  <cp:lastModifiedBy>Lior Ovadia</cp:lastModifiedBy>
  <dcterms:created xsi:type="dcterms:W3CDTF">2023-04-18T07:57:13Z</dcterms:created>
  <dcterms:modified xsi:type="dcterms:W3CDTF">2023-04-24T10:25:47Z</dcterms:modified>
  <dc:language>עברית</dc:language>
</cp:coreProperties>
</file>