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m_artiomz\Desktop\"/>
    </mc:Choice>
  </mc:AlternateContent>
  <xr:revisionPtr revIDLastSave="0" documentId="8_{F5A66A7F-2A2F-47E7-8022-BD43CCD324E4}" xr6:coauthVersionLast="36" xr6:coauthVersionMax="36" xr10:uidLastSave="{00000000-0000-0000-0000-000000000000}"/>
  <workbookProtection workbookAlgorithmName="SHA-512" workbookHashValue="Cn3OZ7NXVEVTktLtE8ltFlg5gUgXVE+FRmff/1DrERypJvQx9djej28wWHc07/1rp2EctrNln+S1igR3fLkQZA==" workbookSaltValue="6CNHQcIiLHEngr4UPT4A0Q==" workbookSpinCount="100000" lockStructure="1"/>
  <bookViews>
    <workbookView xWindow="-28920" yWindow="-120" windowWidth="29040" windowHeight="15840" xr2:uid="{971DD9AD-D96E-40D0-A3D9-0AD7EBFEE6FB}"/>
  </bookViews>
  <sheets>
    <sheet name="פנסיוני 3ב" sheetId="15" r:id="rId1"/>
    <sheet name="נספח 4ב - G" sheetId="16" r:id="rId2"/>
    <sheet name="נספח 4ב - P" sheetId="17" r:id="rId3"/>
    <sheet name="נספח 5ב - G" sheetId="19" r:id="rId4"/>
    <sheet name="נספח 5ב - P" sheetId="20" r:id="rId5"/>
  </sheets>
  <externalReferences>
    <externalReference r:id="rId6"/>
  </externalReferences>
  <definedNames>
    <definedName name="List_Nam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W10" i="20" l="1"/>
  <c r="V10" i="20"/>
  <c r="U10" i="20"/>
  <c r="T10" i="20"/>
  <c r="S10" i="20"/>
  <c r="R10" i="20"/>
  <c r="Q10" i="20"/>
  <c r="P10" i="20"/>
  <c r="O10" i="20"/>
  <c r="N10" i="20"/>
  <c r="M10" i="20"/>
  <c r="L10" i="20"/>
  <c r="K10" i="20"/>
  <c r="J10" i="20"/>
  <c r="I10" i="20"/>
  <c r="H10" i="20"/>
  <c r="G10" i="20"/>
  <c r="F10" i="20"/>
  <c r="E10" i="20"/>
  <c r="D10" i="20"/>
  <c r="C10" i="20"/>
  <c r="B3" i="20"/>
  <c r="B2" i="20"/>
  <c r="B1" i="20"/>
  <c r="W10" i="19"/>
  <c r="V10" i="19"/>
  <c r="U10" i="19"/>
  <c r="T10" i="19"/>
  <c r="S10" i="19"/>
  <c r="R10" i="19"/>
  <c r="Q10" i="19"/>
  <c r="P10" i="19"/>
  <c r="O10" i="19"/>
  <c r="N10" i="19"/>
  <c r="M10" i="19"/>
  <c r="L10" i="19"/>
  <c r="K10" i="19"/>
  <c r="J10" i="19"/>
  <c r="I10" i="19"/>
  <c r="H10" i="19"/>
  <c r="G10" i="19"/>
  <c r="F10" i="19"/>
  <c r="E10" i="19"/>
  <c r="D10" i="19"/>
  <c r="C10" i="19"/>
  <c r="B3" i="19"/>
  <c r="B2" i="19"/>
  <c r="B1" i="19"/>
  <c r="P10" i="17"/>
  <c r="O10" i="17"/>
  <c r="N10" i="17"/>
  <c r="M10" i="17"/>
  <c r="L10" i="17"/>
  <c r="K10" i="17"/>
  <c r="J10" i="17"/>
  <c r="I10" i="17"/>
  <c r="H10" i="17"/>
  <c r="G10" i="17"/>
  <c r="F10" i="17"/>
  <c r="E10" i="17"/>
  <c r="D10" i="17"/>
  <c r="C10" i="17"/>
  <c r="J8" i="17"/>
  <c r="B3" i="17"/>
  <c r="B2" i="17"/>
  <c r="B1" i="17"/>
  <c r="P10" i="16"/>
  <c r="O10" i="16"/>
  <c r="N10" i="16"/>
  <c r="M10" i="16"/>
  <c r="L10" i="16"/>
  <c r="K10" i="16"/>
  <c r="J10" i="16"/>
  <c r="I10" i="16"/>
  <c r="H10" i="16"/>
  <c r="G10" i="16"/>
  <c r="F10" i="16"/>
  <c r="E10" i="16"/>
  <c r="D10" i="16"/>
  <c r="C10" i="16"/>
  <c r="J8" i="16"/>
  <c r="B3" i="16"/>
  <c r="B2" i="16"/>
  <c r="B1" i="16"/>
  <c r="V24" i="15"/>
  <c r="U24" i="15"/>
  <c r="T24" i="15"/>
  <c r="S24" i="15"/>
  <c r="Q24" i="15" s="1"/>
  <c r="R24" i="15"/>
  <c r="P24" i="15"/>
  <c r="O24" i="15"/>
  <c r="N24" i="15"/>
  <c r="M24" i="15"/>
  <c r="L24" i="15"/>
  <c r="J24" i="15"/>
  <c r="I24" i="15"/>
  <c r="H24" i="15"/>
  <c r="G24" i="15"/>
  <c r="F24" i="15"/>
  <c r="E24" i="15" s="1"/>
  <c r="V23" i="15"/>
  <c r="U23" i="15"/>
  <c r="T23" i="15"/>
  <c r="S23" i="15"/>
  <c r="R23" i="15"/>
  <c r="P23" i="15"/>
  <c r="O23" i="15"/>
  <c r="N23" i="15"/>
  <c r="M23" i="15"/>
  <c r="K23" i="15" s="1"/>
  <c r="L23" i="15"/>
  <c r="J23" i="15"/>
  <c r="I23" i="15"/>
  <c r="H23" i="15"/>
  <c r="G23" i="15"/>
  <c r="F23" i="15"/>
  <c r="V22" i="15"/>
  <c r="U22" i="15"/>
  <c r="T22" i="15"/>
  <c r="S22" i="15"/>
  <c r="R22" i="15"/>
  <c r="P22" i="15"/>
  <c r="O22" i="15"/>
  <c r="N22" i="15"/>
  <c r="M22" i="15"/>
  <c r="L22" i="15"/>
  <c r="J22" i="15"/>
  <c r="I22" i="15"/>
  <c r="H22" i="15"/>
  <c r="G22" i="15"/>
  <c r="F22" i="15"/>
  <c r="E22" i="15" s="1"/>
  <c r="V21" i="15"/>
  <c r="U21" i="15"/>
  <c r="T21" i="15"/>
  <c r="S21" i="15"/>
  <c r="R21" i="15"/>
  <c r="P21" i="15"/>
  <c r="O21" i="15"/>
  <c r="O25" i="15" s="1"/>
  <c r="N21" i="15"/>
  <c r="M21" i="15"/>
  <c r="L21" i="15"/>
  <c r="J21" i="15"/>
  <c r="I21" i="15"/>
  <c r="H21" i="15"/>
  <c r="G21" i="15"/>
  <c r="G25" i="15" s="1"/>
  <c r="F21" i="15"/>
  <c r="V18" i="15"/>
  <c r="U18" i="15"/>
  <c r="T18" i="15"/>
  <c r="S18" i="15"/>
  <c r="R18" i="15"/>
  <c r="P18" i="15"/>
  <c r="O18" i="15"/>
  <c r="N18" i="15"/>
  <c r="M18" i="15"/>
  <c r="L18" i="15"/>
  <c r="K18" i="15" s="1"/>
  <c r="J18" i="15"/>
  <c r="I18" i="15"/>
  <c r="H18" i="15"/>
  <c r="G18" i="15"/>
  <c r="F18" i="15"/>
  <c r="V17" i="15"/>
  <c r="V19" i="15" s="1"/>
  <c r="U17" i="15"/>
  <c r="T17" i="15"/>
  <c r="S17" i="15"/>
  <c r="R17" i="15"/>
  <c r="R19" i="15" s="1"/>
  <c r="P17" i="15"/>
  <c r="P19" i="15" s="1"/>
  <c r="O17" i="15"/>
  <c r="N17" i="15"/>
  <c r="N19" i="15" s="1"/>
  <c r="M17" i="15"/>
  <c r="L17" i="15"/>
  <c r="J17" i="15"/>
  <c r="J19" i="15" s="1"/>
  <c r="I17" i="15"/>
  <c r="I19" i="15" s="1"/>
  <c r="H17" i="15"/>
  <c r="H19" i="15" s="1"/>
  <c r="G17" i="15"/>
  <c r="F17" i="15"/>
  <c r="V14" i="15"/>
  <c r="U14" i="15"/>
  <c r="T14" i="15"/>
  <c r="S14" i="15"/>
  <c r="Q14" i="15" s="1"/>
  <c r="R14" i="15"/>
  <c r="P14" i="15"/>
  <c r="O14" i="15"/>
  <c r="N14" i="15"/>
  <c r="M14" i="15"/>
  <c r="L14" i="15"/>
  <c r="J14" i="15"/>
  <c r="I14" i="15"/>
  <c r="H14" i="15"/>
  <c r="G14" i="15"/>
  <c r="F14" i="15"/>
  <c r="V13" i="15"/>
  <c r="U13" i="15"/>
  <c r="T13" i="15"/>
  <c r="S13" i="15"/>
  <c r="R13" i="15"/>
  <c r="P13" i="15"/>
  <c r="O13" i="15"/>
  <c r="N13" i="15"/>
  <c r="M13" i="15"/>
  <c r="L13" i="15"/>
  <c r="K13" i="15" s="1"/>
  <c r="J13" i="15"/>
  <c r="I13" i="15"/>
  <c r="H13" i="15"/>
  <c r="G13" i="15"/>
  <c r="F13" i="15"/>
  <c r="V12" i="15"/>
  <c r="U12" i="15"/>
  <c r="T12" i="15"/>
  <c r="S12" i="15"/>
  <c r="R12" i="15"/>
  <c r="P12" i="15"/>
  <c r="O12" i="15"/>
  <c r="N12" i="15"/>
  <c r="M12" i="15"/>
  <c r="L12" i="15"/>
  <c r="J12" i="15"/>
  <c r="I12" i="15"/>
  <c r="H12" i="15"/>
  <c r="G12" i="15"/>
  <c r="F12" i="15"/>
  <c r="V11" i="15"/>
  <c r="U11" i="15"/>
  <c r="T11" i="15"/>
  <c r="S11" i="15"/>
  <c r="R11" i="15"/>
  <c r="R15" i="15" s="1"/>
  <c r="P11" i="15"/>
  <c r="O11" i="15"/>
  <c r="N11" i="15"/>
  <c r="M11" i="15"/>
  <c r="L11" i="15"/>
  <c r="L15" i="15" s="1"/>
  <c r="K11" i="15"/>
  <c r="J11" i="15"/>
  <c r="I11" i="15"/>
  <c r="H11" i="15"/>
  <c r="G11" i="15"/>
  <c r="F11" i="15"/>
  <c r="F15" i="15" s="1"/>
  <c r="B3" i="15"/>
  <c r="B2" i="15"/>
  <c r="B1" i="15"/>
  <c r="J15" i="15" l="1"/>
  <c r="E12" i="15"/>
  <c r="U19" i="15"/>
  <c r="L19" i="15"/>
  <c r="M19" i="15"/>
  <c r="O15" i="15"/>
  <c r="T25" i="15"/>
  <c r="E14" i="15"/>
  <c r="O19" i="15"/>
  <c r="U25" i="15"/>
  <c r="H25" i="15"/>
  <c r="S15" i="15"/>
  <c r="Q17" i="15"/>
  <c r="Q19" i="15" s="1"/>
  <c r="G15" i="15"/>
  <c r="T15" i="15"/>
  <c r="Q22" i="15"/>
  <c r="Q12" i="15"/>
  <c r="L25" i="15"/>
  <c r="E23" i="15"/>
  <c r="I15" i="15"/>
  <c r="V15" i="15"/>
  <c r="F25" i="15"/>
  <c r="S25" i="15"/>
  <c r="E17" i="15"/>
  <c r="I25" i="15"/>
  <c r="V25" i="15"/>
  <c r="M15" i="15"/>
  <c r="K14" i="15"/>
  <c r="F19" i="15"/>
  <c r="S19" i="15"/>
  <c r="J25" i="15"/>
  <c r="N15" i="15"/>
  <c r="Q13" i="15"/>
  <c r="G19" i="15"/>
  <c r="T19" i="15"/>
  <c r="K21" i="15"/>
  <c r="E13" i="15"/>
  <c r="P15" i="15"/>
  <c r="K12" i="15"/>
  <c r="Q18" i="15"/>
  <c r="M25" i="15"/>
  <c r="K24" i="15"/>
  <c r="E18" i="15"/>
  <c r="N25" i="15"/>
  <c r="Q23" i="15"/>
  <c r="P25" i="15"/>
  <c r="K22" i="15"/>
  <c r="K25" i="15" s="1"/>
  <c r="H15" i="15"/>
  <c r="U15" i="15"/>
  <c r="R25" i="15"/>
  <c r="K15" i="15"/>
  <c r="E19" i="15"/>
  <c r="E11" i="15"/>
  <c r="E15" i="15" s="1"/>
  <c r="Q11" i="15"/>
  <c r="K17" i="15"/>
  <c r="K19" i="15" s="1"/>
  <c r="E21" i="15"/>
  <c r="E25" i="15" s="1"/>
  <c r="Q21" i="15"/>
  <c r="Q15" i="15" l="1"/>
  <c r="Q25" i="15"/>
</calcChain>
</file>

<file path=xl/sharedStrings.xml><?xml version="1.0" encoding="utf-8"?>
<sst xmlns="http://schemas.openxmlformats.org/spreadsheetml/2006/main" count="409" uniqueCount="103">
  <si>
    <t>חזרה</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</si>
  <si>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</si>
  <si>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</si>
  <si>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</si>
  <si>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</si>
  <si>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</si>
  <si>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</si>
  <si>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</si>
  <si>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</si>
  <si>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</si>
  <si>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</si>
  <si>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</si>
  <si>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</si>
  <si>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</si>
  <si>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</si>
  <si>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</si>
  <si>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</si>
  <si>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</si>
  <si>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</si>
  <si>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</si>
  <si>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</si>
  <si>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</si>
  <si>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</si>
  <si>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</si>
  <si>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</si>
  <si>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</si>
  <si>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</si>
  <si>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</si>
  <si>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</si>
  <si>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א</t>
  </si>
  <si>
    <t>תביעות:</t>
  </si>
  <si>
    <t>תביעות שנדחו</t>
  </si>
  <si>
    <t>תביעות שנסגרו בפשרה</t>
  </si>
  <si>
    <t>תביעות שבוטלו</t>
  </si>
  <si>
    <t>ב</t>
  </si>
  <si>
    <t>תביעות שאושרו</t>
  </si>
  <si>
    <t>סה"כ (ב1+ב2)</t>
  </si>
  <si>
    <t>ג</t>
  </si>
  <si>
    <t>תביעות שנסגרו בבית משפט:</t>
  </si>
  <si>
    <t>פשרה</t>
  </si>
  <si>
    <t>אחר</t>
  </si>
  <si>
    <t>סה"כ (ג1+ג2+ג3+ג4)</t>
  </si>
  <si>
    <t>מדדי התביעות (באחוזים)</t>
  </si>
  <si>
    <t>סה"כ</t>
  </si>
  <si>
    <t xml:space="preserve"> תביעות שנסגרו בבוררות:</t>
  </si>
  <si>
    <t>קצבת נכות (א.כ.ע)</t>
  </si>
  <si>
    <t>ריסק מוות (תשלום חד פעמי למקרה מוות)</t>
  </si>
  <si>
    <t>קצבת שארים</t>
  </si>
  <si>
    <t>בקשות למשיכת כספים או לקבלת קצבת זקנה</t>
  </si>
  <si>
    <t>משך זמן הטיפול בבקשות למשיכת כספים בסכום חד-פעמי</t>
  </si>
  <si>
    <t>משך זמן הטיפול בבקשות לקבלת קצבת זקנה</t>
  </si>
  <si>
    <t>עד 5 ימים</t>
  </si>
  <si>
    <t>6-10 ימים</t>
  </si>
  <si>
    <t>11-15 ימים</t>
  </si>
  <si>
    <t>16-20 ימים</t>
  </si>
  <si>
    <t>21-30 ימים</t>
  </si>
  <si>
    <t>31 ימים ומעלה</t>
  </si>
  <si>
    <t>11-20 ימים</t>
  </si>
  <si>
    <t>31-40 ימים</t>
  </si>
  <si>
    <t>41 ימים ומעלה</t>
  </si>
  <si>
    <t>בקשות שהגיעו לידי סיום טיפול במהלך השנה</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</si>
  <si>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</si>
  <si>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</si>
  <si>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</si>
  <si>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</si>
  <si>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</si>
  <si>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</si>
  <si>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</si>
  <si>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</si>
  <si>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</si>
  <si>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</si>
  <si>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</si>
  <si>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</si>
  <si>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עד 30 יום</t>
  </si>
  <si>
    <t>תביעות שאושרו (*)</t>
  </si>
  <si>
    <t>תביעות שנסגרו (א3+א4+א5+א6)</t>
  </si>
  <si>
    <t>(*) "תביעות שאושרו" - סכום ה"תביעות ששולמו" וה"תביעות ששולמו חלקית".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</si>
  <si>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</si>
  <si>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</si>
  <si>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</si>
  <si>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</si>
  <si>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</si>
  <si>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</si>
  <si>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</si>
  <si>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</si>
  <si>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ריק במקור</t>
  </si>
  <si>
    <t>ריק במקור2</t>
  </si>
  <si>
    <t>ריק במקור3</t>
  </si>
  <si>
    <t>ריק במקור4</t>
  </si>
  <si>
    <t>ריק במקור5</t>
  </si>
  <si>
    <t>ריק במקור6</t>
  </si>
  <si>
    <t>ריק במקור7</t>
  </si>
  <si>
    <t>ריק במקור8</t>
  </si>
  <si>
    <t>ריק במקור9</t>
  </si>
  <si>
    <t>ריק במקור10</t>
  </si>
  <si>
    <t>ריק במקור11</t>
  </si>
  <si>
    <t>ריק במקור12</t>
  </si>
  <si>
    <t>ריק במקור13</t>
  </si>
  <si>
    <t>ריק במקור14</t>
  </si>
  <si>
    <t>ריק במקור15</t>
  </si>
  <si>
    <t>ריק במקור16</t>
  </si>
  <si>
    <t>ריק במקור17</t>
  </si>
  <si>
    <t>ריק במקור18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</si>
</sst>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
    <numFmt numFmtId="167" formatCode=";;;"/>
  </numFmts>
  <fonts count="18" x14ac:knownFonts="1">
    <font>
      <sz val="11"/>
      <color theme="1"/>
      <name val="Arial"/>
      <family val="2"/>
      <charset val="177"/>
      <scheme val="minor"/>
    </font>
    <font>
      <sz val="10"/>
      <name val="Arial"/>
      <family val="2"/>
    </font>
    <font>
      <u/>
      <sz val="11"/>
      <color theme="10"/>
      <name val="Arial"/>
      <family val="2"/>
      <charset val="177"/>
      <scheme val="minor"/>
    </font>
    <font>
      <b/>
      <sz val="12"/>
      <name val="David"/>
      <family val="2"/>
      <charset val="177"/>
    </font>
    <font>
      <b/>
      <sz val="10"/>
      <name val="Arial"/>
      <family val="2"/>
    </font>
    <font>
      <b/>
      <sz val="11"/>
      <color indexed="8"/>
      <name val="David"/>
      <family val="2"/>
      <charset val="177"/>
    </font>
    <font>
      <b/>
      <sz val="14"/>
      <color indexed="8"/>
      <name val="David"/>
      <family val="2"/>
      <charset val="177"/>
    </font>
    <font>
      <b/>
      <sz val="16"/>
      <color indexed="8"/>
      <name val="David"/>
      <family val="2"/>
      <charset val="177"/>
    </font>
    <font>
      <b/>
      <sz val="10"/>
      <name val="David"/>
      <family val="2"/>
      <charset val="177"/>
    </font>
    <font>
      <b/>
      <u/>
      <sz val="10"/>
      <name val="David"/>
      <family val="2"/>
      <charset val="177"/>
    </font>
    <font>
      <u/>
      <sz val="10"/>
      <name val="David"/>
      <family val="2"/>
      <charset val="177"/>
    </font>
    <font>
      <sz val="9"/>
      <color indexed="8"/>
      <name val="David"/>
      <family val="2"/>
      <charset val="177"/>
    </font>
    <font>
      <sz val="10"/>
      <color indexed="8"/>
      <name val="David"/>
      <family val="2"/>
      <charset val="177"/>
    </font>
    <font>
      <b/>
      <sz val="9"/>
      <name val="David"/>
      <family val="2"/>
      <charset val="177"/>
    </font>
    <font>
      <sz val="10"/>
      <name val="David"/>
      <family val="2"/>
      <charset val="177"/>
    </font>
    <font>
      <b/>
      <sz val="14"/>
      <name val="David"/>
      <family val="2"/>
      <charset val="177"/>
    </font>
    <font>
      <u/>
      <sz val="10"/>
      <name val="Arial"/>
      <family val="2"/>
    </font>
    <font>
      <sz val="10"/>
      <color indexed="10"/>
      <name val="David"/>
      <family val="2"/>
      <charset val="177"/>
    </font>
  </fonts>
  <fills count="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rgb="FF92D050"/>
        <bgColor indexed="64"/>
      </patternFill>
    </fill>
    <fill>
      <patternFill patternType="solid">
        <fgColor indexed="22"/>
        <bgColor indexed="64"/>
      </patternFill>
    </fill>
    <fill>
      <patternFill patternType="lightUp"/>
    </fill>
  </fills>
  <borders count="58">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medium">
        <color indexed="64"/>
      </top>
      <bottom style="hair">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top/>
      <bottom style="thin">
        <color indexed="64"/>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diagonal/>
    </border>
    <border>
      <left style="hair">
        <color indexed="64"/>
      </left>
      <right/>
      <top style="medium">
        <color indexed="64"/>
      </top>
      <bottom style="hair">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s>
  <cellStyleXfs count="7">
    <xf numFmtId="0" fontId="0" fillId="0" borderId="0"/>
    <xf numFmtId="0" fontId="1" fillId="0" borderId="0"/>
    <xf numFmtId="0" fontId="2" fillId="0" borderId="0" applyNumberFormat="0" applyFill="0" applyBorder="0" applyAlignment="0" applyProtection="0"/>
    <xf numFmtId="0" fontId="1" fillId="0" borderId="0">
      <alignment wrapText="1"/>
    </xf>
    <xf numFmtId="164" fontId="1" fillId="0" borderId="0" applyFont="0" applyFill="0" applyBorder="0" applyAlignment="0" applyProtection="0"/>
    <xf numFmtId="9" fontId="1" fillId="0" borderId="0" applyFont="0" applyFill="0" applyBorder="0" applyAlignment="0" applyProtection="0"/>
    <xf numFmtId="0" fontId="1" fillId="0" borderId="0">
      <alignment wrapText="1"/>
    </xf>
  </cellStyleXfs>
  <cellXfs count="116">
    <xf numFmtId="0" fontId="0" fillId="0" borderId="0" xfId="0"/>
    <xf numFmtId="0" fontId="2" fillId="4" borderId="0" xfId="2" applyFill="1" applyAlignment="1" applyProtection="1"/>
    <xf numFmtId="165" fontId="8" fillId="3" borderId="39" xfId="5" applyNumberFormat="1" applyFont="1" applyFill="1" applyBorder="1" applyAlignment="1" applyProtection="1">
      <alignment horizontal="center"/>
    </xf>
    <xf numFmtId="165" fontId="8" fillId="3" borderId="43" xfId="5" applyNumberFormat="1" applyFont="1" applyFill="1" applyBorder="1" applyAlignment="1" applyProtection="1">
      <alignment horizontal="center"/>
    </xf>
    <xf numFmtId="0" fontId="14" fillId="0" borderId="0" xfId="1" applyFont="1"/>
    <xf numFmtId="0" fontId="1" fillId="0" borderId="0" xfId="1"/>
    <xf numFmtId="0" fontId="8" fillId="0" borderId="0" xfId="1" applyFont="1" applyAlignment="1">
      <alignment horizontal="right" readingOrder="2"/>
    </xf>
    <xf numFmtId="0" fontId="6" fillId="0" borderId="0" xfId="3" applyFont="1" applyAlignment="1">
      <alignment horizontal="right" readingOrder="2"/>
    </xf>
    <xf numFmtId="0" fontId="6" fillId="0" borderId="0" xfId="3" applyFont="1" applyAlignment="1">
      <alignment readingOrder="2"/>
    </xf>
    <xf numFmtId="0" fontId="7" fillId="2" borderId="0" xfId="3" applyFont="1" applyFill="1" applyAlignment="1">
      <alignment horizontal="right" vertical="center"/>
    </xf>
    <xf numFmtId="0" fontId="3" fillId="0" borderId="0" xfId="1" applyFont="1"/>
    <xf numFmtId="0" fontId="8" fillId="5" borderId="10" xfId="1" applyFont="1" applyFill="1" applyBorder="1" applyAlignment="1">
      <alignment horizontal="center" vertical="top" wrapText="1"/>
    </xf>
    <xf numFmtId="49" fontId="8" fillId="5" borderId="31" xfId="1" applyNumberFormat="1" applyFont="1" applyFill="1" applyBorder="1" applyAlignment="1">
      <alignment horizontal="center" vertical="top" wrapText="1"/>
    </xf>
    <xf numFmtId="49" fontId="8" fillId="5" borderId="32" xfId="1" applyNumberFormat="1" applyFont="1" applyFill="1" applyBorder="1" applyAlignment="1">
      <alignment horizontal="center" vertical="top" wrapText="1"/>
    </xf>
    <xf numFmtId="49" fontId="8" fillId="5" borderId="33" xfId="1" applyNumberFormat="1" applyFont="1" applyFill="1" applyBorder="1" applyAlignment="1">
      <alignment horizontal="center" vertical="top" wrapText="1"/>
    </xf>
    <xf numFmtId="49" fontId="8" fillId="5" borderId="34" xfId="1" applyNumberFormat="1" applyFont="1" applyFill="1" applyBorder="1" applyAlignment="1">
      <alignment horizontal="center" vertical="top" wrapText="1"/>
    </xf>
    <xf numFmtId="0" fontId="4" fillId="0" borderId="0" xfId="1" applyFont="1" applyAlignment="1">
      <alignment horizontal="center"/>
    </xf>
    <xf numFmtId="0" fontId="14" fillId="3" borderId="22" xfId="1" applyFont="1" applyFill="1" applyBorder="1"/>
    <xf numFmtId="165" fontId="8" fillId="3" borderId="39" xfId="1" applyNumberFormat="1" applyFont="1" applyFill="1" applyBorder="1" applyAlignment="1">
      <alignment horizontal="center"/>
    </xf>
    <xf numFmtId="165" fontId="14" fillId="3" borderId="20" xfId="1" applyNumberFormat="1" applyFont="1" applyFill="1" applyBorder="1" applyAlignment="1">
      <alignment horizontal="center"/>
    </xf>
    <xf numFmtId="0" fontId="14" fillId="3" borderId="22" xfId="1" applyFont="1" applyFill="1" applyBorder="1" applyAlignment="1">
      <alignment horizontal="right"/>
    </xf>
    <xf numFmtId="165" fontId="8" fillId="3" borderId="41" xfId="1" applyNumberFormat="1" applyFont="1" applyFill="1" applyBorder="1" applyAlignment="1">
      <alignment horizontal="center"/>
    </xf>
    <xf numFmtId="0" fontId="4" fillId="0" borderId="0" xfId="1" applyFont="1"/>
    <xf numFmtId="165" fontId="8" fillId="3" borderId="21" xfId="1" applyNumberFormat="1" applyFont="1" applyFill="1" applyBorder="1" applyAlignment="1">
      <alignment horizontal="center"/>
    </xf>
    <xf numFmtId="0" fontId="1" fillId="0" borderId="0" xfId="1" applyAlignment="1">
      <alignment horizontal="center"/>
    </xf>
    <xf numFmtId="0" fontId="4" fillId="0" borderId="0" xfId="1" applyFont="1" applyAlignment="1">
      <alignment horizontal="right" readingOrder="2"/>
    </xf>
    <xf numFmtId="0" fontId="13" fillId="5" borderId="26" xfId="1" applyFont="1" applyFill="1" applyBorder="1" applyAlignment="1">
      <alignment horizontal="center" vertical="center"/>
    </xf>
    <xf numFmtId="0" fontId="8" fillId="5" borderId="29" xfId="1" applyFont="1" applyFill="1" applyBorder="1" applyAlignment="1">
      <alignment horizontal="center" vertical="center"/>
    </xf>
    <xf numFmtId="0" fontId="8" fillId="5" borderId="11" xfId="1" applyFont="1" applyFill="1" applyBorder="1" applyAlignment="1">
      <alignment horizontal="center" vertical="top" wrapText="1"/>
    </xf>
    <xf numFmtId="0" fontId="9" fillId="5" borderId="5" xfId="1" applyFont="1" applyFill="1" applyBorder="1" applyAlignment="1">
      <alignment horizontal="center" vertical="center"/>
    </xf>
    <xf numFmtId="0" fontId="10" fillId="3" borderId="36" xfId="1" applyFont="1" applyFill="1" applyBorder="1" applyAlignment="1">
      <alignment horizontal="right"/>
    </xf>
    <xf numFmtId="0" fontId="10" fillId="3" borderId="22" xfId="1" applyFont="1" applyFill="1" applyBorder="1" applyAlignment="1">
      <alignment horizontal="right"/>
    </xf>
    <xf numFmtId="0" fontId="14" fillId="3" borderId="23" xfId="1" applyFont="1" applyFill="1" applyBorder="1" applyAlignment="1">
      <alignment horizontal="right"/>
    </xf>
    <xf numFmtId="0" fontId="10" fillId="3" borderId="23" xfId="1" applyFont="1" applyFill="1" applyBorder="1" applyAlignment="1">
      <alignment horizontal="right"/>
    </xf>
    <xf numFmtId="0" fontId="15" fillId="0" borderId="0" xfId="1" applyFont="1"/>
    <xf numFmtId="0" fontId="5" fillId="0" borderId="0" xfId="6" applyFont="1" applyAlignment="1">
      <alignment horizontal="right" vertical="center"/>
    </xf>
    <xf numFmtId="0" fontId="8" fillId="5" borderId="45" xfId="1" applyFont="1" applyFill="1" applyBorder="1" applyAlignment="1">
      <alignment vertical="top" wrapText="1"/>
    </xf>
    <xf numFmtId="0" fontId="8" fillId="5" borderId="10" xfId="1" applyFont="1" applyFill="1" applyBorder="1" applyAlignment="1">
      <alignment horizontal="center" vertical="top" wrapText="1" readingOrder="2"/>
    </xf>
    <xf numFmtId="0" fontId="8" fillId="5" borderId="46" xfId="1" applyFont="1" applyFill="1" applyBorder="1" applyAlignment="1">
      <alignment horizontal="center" vertical="top" wrapText="1" readingOrder="2"/>
    </xf>
    <xf numFmtId="0" fontId="8" fillId="5" borderId="16" xfId="1" applyFont="1" applyFill="1" applyBorder="1" applyAlignment="1">
      <alignment horizontal="center" vertical="top" wrapText="1" readingOrder="2"/>
    </xf>
    <xf numFmtId="0" fontId="8" fillId="5" borderId="45" xfId="1" applyFont="1" applyFill="1" applyBorder="1" applyAlignment="1">
      <alignment horizontal="right" vertical="top" wrapText="1"/>
    </xf>
    <xf numFmtId="166" fontId="8" fillId="5" borderId="17" xfId="1" applyNumberFormat="1" applyFont="1" applyFill="1" applyBorder="1" applyAlignment="1">
      <alignment horizontal="center" vertical="top" wrapText="1"/>
    </xf>
    <xf numFmtId="49" fontId="8" fillId="5" borderId="15" xfId="1" applyNumberFormat="1" applyFont="1" applyFill="1" applyBorder="1" applyAlignment="1">
      <alignment horizontal="center" vertical="top" wrapText="1"/>
    </xf>
    <xf numFmtId="49" fontId="8" fillId="5" borderId="47" xfId="1" applyNumberFormat="1" applyFont="1" applyFill="1" applyBorder="1" applyAlignment="1">
      <alignment horizontal="center" vertical="top" wrapText="1"/>
    </xf>
    <xf numFmtId="49" fontId="8" fillId="5" borderId="16" xfId="1" applyNumberFormat="1" applyFont="1" applyFill="1" applyBorder="1" applyAlignment="1">
      <alignment horizontal="center" vertical="top" wrapText="1"/>
    </xf>
    <xf numFmtId="49" fontId="8" fillId="5" borderId="17" xfId="1" applyNumberFormat="1" applyFont="1" applyFill="1" applyBorder="1" applyAlignment="1">
      <alignment horizontal="center" vertical="top" wrapText="1"/>
    </xf>
    <xf numFmtId="49" fontId="8" fillId="5" borderId="14" xfId="1" applyNumberFormat="1" applyFont="1" applyFill="1" applyBorder="1" applyAlignment="1">
      <alignment horizontal="center" vertical="top" wrapText="1"/>
    </xf>
    <xf numFmtId="0" fontId="14" fillId="3" borderId="9" xfId="1" applyFont="1" applyFill="1" applyBorder="1" applyAlignment="1">
      <alignment horizontal="right" vertical="center" wrapText="1"/>
    </xf>
    <xf numFmtId="9" fontId="12" fillId="3" borderId="17" xfId="6" applyNumberFormat="1" applyFont="1" applyFill="1" applyBorder="1" applyAlignment="1">
      <alignment horizontal="center" vertical="center" wrapText="1" readingOrder="2"/>
    </xf>
    <xf numFmtId="9" fontId="12" fillId="3" borderId="12" xfId="6" applyNumberFormat="1" applyFont="1" applyFill="1" applyBorder="1" applyAlignment="1">
      <alignment horizontal="center" vertical="center" wrapText="1" readingOrder="2"/>
    </xf>
    <xf numFmtId="9" fontId="14" fillId="0" borderId="0" xfId="1" applyNumberFormat="1" applyFont="1"/>
    <xf numFmtId="0" fontId="14" fillId="0" borderId="0" xfId="1" applyFont="1" applyAlignment="1">
      <alignment horizontal="right" readingOrder="2"/>
    </xf>
    <xf numFmtId="0" fontId="1" fillId="0" borderId="0" xfId="1" applyAlignment="1">
      <alignment horizontal="right" readingOrder="2"/>
    </xf>
    <xf numFmtId="0" fontId="8" fillId="5" borderId="11" xfId="1" applyFont="1" applyFill="1" applyBorder="1" applyAlignment="1">
      <alignment horizontal="center" vertical="top" wrapText="1" readingOrder="2"/>
    </xf>
    <xf numFmtId="0" fontId="8" fillId="5" borderId="48" xfId="1" applyFont="1" applyFill="1" applyBorder="1" applyAlignment="1">
      <alignment horizontal="right" vertical="top" wrapText="1"/>
    </xf>
    <xf numFmtId="49" fontId="8" fillId="5" borderId="13" xfId="1" applyNumberFormat="1" applyFont="1" applyFill="1" applyBorder="1" applyAlignment="1">
      <alignment horizontal="center" vertical="top" wrapText="1"/>
    </xf>
    <xf numFmtId="49" fontId="8" fillId="5" borderId="35" xfId="1" applyNumberFormat="1" applyFont="1" applyFill="1" applyBorder="1" applyAlignment="1">
      <alignment horizontal="center" vertical="top" wrapText="1"/>
    </xf>
    <xf numFmtId="165" fontId="8" fillId="3" borderId="42" xfId="1" applyNumberFormat="1" applyFont="1" applyFill="1" applyBorder="1" applyAlignment="1">
      <alignment horizontal="center"/>
    </xf>
    <xf numFmtId="165" fontId="8" fillId="3" borderId="52" xfId="5" applyNumberFormat="1" applyFont="1" applyFill="1" applyBorder="1" applyAlignment="1" applyProtection="1">
      <alignment horizontal="center"/>
    </xf>
    <xf numFmtId="165" fontId="8" fillId="3" borderId="53" xfId="5" applyNumberFormat="1" applyFont="1" applyFill="1" applyBorder="1" applyAlignment="1" applyProtection="1">
      <alignment horizontal="center"/>
    </xf>
    <xf numFmtId="165" fontId="8" fillId="3" borderId="50" xfId="5" applyNumberFormat="1" applyFont="1" applyFill="1" applyBorder="1" applyAlignment="1" applyProtection="1">
      <alignment horizontal="center"/>
    </xf>
    <xf numFmtId="167" fontId="13" fillId="5" borderId="27" xfId="1" applyNumberFormat="1" applyFont="1" applyFill="1" applyBorder="1" applyAlignment="1">
      <alignment horizontal="center" vertical="center"/>
    </xf>
    <xf numFmtId="167" fontId="13" fillId="5" borderId="28" xfId="1" applyNumberFormat="1" applyFont="1" applyFill="1" applyBorder="1" applyAlignment="1">
      <alignment horizontal="center" vertical="center"/>
    </xf>
    <xf numFmtId="167" fontId="11" fillId="6" borderId="37" xfId="4" applyNumberFormat="1" applyFont="1" applyFill="1" applyBorder="1" applyAlignment="1" applyProtection="1"/>
    <xf numFmtId="167" fontId="11" fillId="6" borderId="19" xfId="4" applyNumberFormat="1" applyFont="1" applyFill="1" applyBorder="1" applyAlignment="1" applyProtection="1"/>
    <xf numFmtId="167" fontId="11" fillId="6" borderId="38" xfId="4" applyNumberFormat="1" applyFont="1" applyFill="1" applyBorder="1" applyAlignment="1" applyProtection="1"/>
    <xf numFmtId="167" fontId="9" fillId="5" borderId="0" xfId="1" applyNumberFormat="1" applyFont="1" applyFill="1" applyAlignment="1">
      <alignment horizontal="center" vertical="center"/>
    </xf>
    <xf numFmtId="167" fontId="9" fillId="5" borderId="3" xfId="1" applyNumberFormat="1" applyFont="1" applyFill="1" applyBorder="1" applyAlignment="1">
      <alignment horizontal="center" vertical="center"/>
    </xf>
    <xf numFmtId="167" fontId="14" fillId="3" borderId="6" xfId="1" applyNumberFormat="1" applyFont="1" applyFill="1" applyBorder="1"/>
    <xf numFmtId="167" fontId="14" fillId="3" borderId="40" xfId="1" applyNumberFormat="1" applyFont="1" applyFill="1" applyBorder="1"/>
    <xf numFmtId="167" fontId="14" fillId="3" borderId="6" xfId="1" applyNumberFormat="1" applyFont="1" applyFill="1" applyBorder="1" applyAlignment="1">
      <alignment horizontal="right"/>
    </xf>
    <xf numFmtId="167" fontId="11" fillId="6" borderId="39" xfId="4" applyNumberFormat="1" applyFont="1" applyFill="1" applyBorder="1" applyAlignment="1" applyProtection="1"/>
    <xf numFmtId="167" fontId="11" fillId="6" borderId="21" xfId="4" applyNumberFormat="1" applyFont="1" applyFill="1" applyBorder="1" applyAlignment="1" applyProtection="1"/>
    <xf numFmtId="167" fontId="11" fillId="6" borderId="41" xfId="4" applyNumberFormat="1" applyFont="1" applyFill="1" applyBorder="1" applyAlignment="1" applyProtection="1"/>
    <xf numFmtId="0" fontId="14" fillId="0" borderId="1" xfId="1" applyFont="1" applyBorder="1"/>
    <xf numFmtId="0" fontId="14" fillId="0" borderId="25" xfId="1" applyFont="1" applyBorder="1"/>
    <xf numFmtId="0" fontId="1" fillId="0" borderId="25" xfId="1" applyBorder="1"/>
    <xf numFmtId="0" fontId="1" fillId="0" borderId="25" xfId="1" applyBorder="1" applyAlignment="1">
      <alignment horizontal="center"/>
    </xf>
    <xf numFmtId="0" fontId="1" fillId="0" borderId="25" xfId="1" applyBorder="1" applyAlignment="1">
      <alignment horizontal="right"/>
    </xf>
    <xf numFmtId="0" fontId="1" fillId="0" borderId="2" xfId="1" applyBorder="1" applyAlignment="1">
      <alignment horizontal="center"/>
    </xf>
    <xf numFmtId="0" fontId="8" fillId="5" borderId="46" xfId="1" applyFont="1" applyFill="1" applyBorder="1" applyAlignment="1">
      <alignment horizontal="center" vertical="top" wrapText="1"/>
    </xf>
    <xf numFmtId="165" fontId="14" fillId="3" borderId="6" xfId="1" applyNumberFormat="1" applyFont="1" applyFill="1" applyBorder="1" applyAlignment="1">
      <alignment horizontal="center"/>
    </xf>
    <xf numFmtId="0" fontId="14" fillId="3" borderId="49" xfId="1" applyFont="1" applyFill="1" applyBorder="1" applyAlignment="1">
      <alignment horizontal="right"/>
    </xf>
    <xf numFmtId="167" fontId="10" fillId="3" borderId="24" xfId="1" applyNumberFormat="1" applyFont="1" applyFill="1" applyBorder="1" applyAlignment="1">
      <alignment horizontal="right"/>
    </xf>
    <xf numFmtId="167" fontId="11" fillId="6" borderId="18" xfId="4" applyNumberFormat="1" applyFont="1" applyFill="1" applyBorder="1" applyAlignment="1" applyProtection="1"/>
    <xf numFmtId="167" fontId="11" fillId="6" borderId="54" xfId="4" applyNumberFormat="1" applyFont="1" applyFill="1" applyBorder="1" applyAlignment="1" applyProtection="1"/>
    <xf numFmtId="167" fontId="10" fillId="3" borderId="6" xfId="1" applyNumberFormat="1" applyFont="1" applyFill="1" applyBorder="1" applyAlignment="1">
      <alignment horizontal="right"/>
    </xf>
    <xf numFmtId="167" fontId="11" fillId="6" borderId="20" xfId="4" applyNumberFormat="1" applyFont="1" applyFill="1" applyBorder="1" applyAlignment="1" applyProtection="1"/>
    <xf numFmtId="167" fontId="11" fillId="6" borderId="42" xfId="4" applyNumberFormat="1" applyFont="1" applyFill="1" applyBorder="1" applyAlignment="1" applyProtection="1"/>
    <xf numFmtId="167" fontId="14" fillId="3" borderId="21" xfId="1" applyNumberFormat="1" applyFont="1" applyFill="1" applyBorder="1" applyAlignment="1">
      <alignment horizontal="right"/>
    </xf>
    <xf numFmtId="167" fontId="14" fillId="3" borderId="42" xfId="1" applyNumberFormat="1" applyFont="1" applyFill="1" applyBorder="1" applyAlignment="1">
      <alignment horizontal="right"/>
    </xf>
    <xf numFmtId="167" fontId="10" fillId="3" borderId="21" xfId="1" applyNumberFormat="1" applyFont="1" applyFill="1" applyBorder="1" applyAlignment="1">
      <alignment horizontal="right"/>
    </xf>
    <xf numFmtId="167" fontId="10" fillId="3" borderId="42" xfId="1" applyNumberFormat="1" applyFont="1" applyFill="1" applyBorder="1" applyAlignment="1">
      <alignment horizontal="right"/>
    </xf>
    <xf numFmtId="167" fontId="14" fillId="3" borderId="40" xfId="1" applyNumberFormat="1" applyFont="1" applyFill="1" applyBorder="1" applyAlignment="1">
      <alignment horizontal="right"/>
    </xf>
    <xf numFmtId="167" fontId="14" fillId="3" borderId="53" xfId="1" applyNumberFormat="1" applyFont="1" applyFill="1" applyBorder="1" applyAlignment="1">
      <alignment horizontal="right"/>
    </xf>
    <xf numFmtId="167" fontId="14" fillId="3" borderId="50" xfId="1" applyNumberFormat="1" applyFont="1" applyFill="1" applyBorder="1" applyAlignment="1">
      <alignment horizontal="right"/>
    </xf>
    <xf numFmtId="0" fontId="9" fillId="5" borderId="55" xfId="1" applyFont="1" applyFill="1" applyBorder="1" applyAlignment="1">
      <alignment horizontal="center" vertical="center" wrapText="1"/>
    </xf>
    <xf numFmtId="0" fontId="8" fillId="5" borderId="47" xfId="1" applyFont="1" applyFill="1" applyBorder="1" applyAlignment="1">
      <alignment horizontal="center" vertical="top" wrapText="1" readingOrder="2"/>
    </xf>
    <xf numFmtId="0" fontId="8" fillId="5" borderId="51" xfId="1" applyFont="1" applyFill="1" applyBorder="1" applyAlignment="1">
      <alignment horizontal="center" vertical="top" wrapText="1"/>
    </xf>
    <xf numFmtId="0" fontId="14" fillId="3" borderId="55" xfId="1" applyFont="1" applyFill="1" applyBorder="1" applyAlignment="1">
      <alignment horizontal="right" vertical="center" wrapText="1"/>
    </xf>
    <xf numFmtId="9" fontId="12" fillId="3" borderId="57" xfId="6" applyNumberFormat="1" applyFont="1" applyFill="1" applyBorder="1" applyAlignment="1">
      <alignment horizontal="center" vertical="center" wrapText="1" readingOrder="2"/>
    </xf>
    <xf numFmtId="9" fontId="12" fillId="3" borderId="4" xfId="6" applyNumberFormat="1" applyFont="1" applyFill="1" applyBorder="1" applyAlignment="1">
      <alignment horizontal="center" vertical="center" wrapText="1" readingOrder="2"/>
    </xf>
    <xf numFmtId="167" fontId="8" fillId="5" borderId="27" xfId="1" applyNumberFormat="1" applyFont="1" applyFill="1" applyBorder="1" applyAlignment="1">
      <alignment horizontal="center" vertical="top" wrapText="1"/>
    </xf>
    <xf numFmtId="167" fontId="8" fillId="5" borderId="56" xfId="1" applyNumberFormat="1" applyFont="1" applyFill="1" applyBorder="1" applyAlignment="1">
      <alignment horizontal="center" vertical="top" wrapText="1"/>
    </xf>
    <xf numFmtId="167" fontId="9" fillId="5" borderId="55" xfId="1" applyNumberFormat="1" applyFont="1" applyFill="1" applyBorder="1" applyAlignment="1">
      <alignment horizontal="center" vertical="center" wrapText="1"/>
    </xf>
    <xf numFmtId="167" fontId="9" fillId="5" borderId="56" xfId="1" applyNumberFormat="1" applyFont="1" applyFill="1" applyBorder="1" applyAlignment="1">
      <alignment horizontal="center" vertical="center" wrapText="1"/>
    </xf>
    <xf numFmtId="0" fontId="1" fillId="0" borderId="0" xfId="1" applyAlignment="1">
      <alignment horizontal="center"/>
    </xf>
    <xf numFmtId="0" fontId="16" fillId="0" borderId="0" xfId="1" applyFont="1" applyAlignment="1">
      <alignment horizontal="center"/>
    </xf>
    <xf numFmtId="0" fontId="14" fillId="0" borderId="0" xfId="1" applyFont="1" applyAlignment="1">
      <alignment horizontal="right" wrapText="1" readingOrder="2"/>
    </xf>
    <xf numFmtId="0" fontId="9" fillId="5" borderId="8" xfId="1" applyFont="1" applyFill="1" applyBorder="1" applyAlignment="1">
      <alignment horizontal="center" vertical="center" wrapText="1"/>
    </xf>
    <xf numFmtId="0" fontId="9" fillId="5" borderId="7" xfId="1" applyFont="1" applyFill="1" applyBorder="1" applyAlignment="1">
      <alignment horizontal="center" vertical="center" wrapText="1"/>
    </xf>
    <xf numFmtId="0" fontId="9" fillId="5" borderId="9" xfId="1" applyFont="1" applyFill="1" applyBorder="1" applyAlignment="1">
      <alignment horizontal="center" vertical="center" wrapText="1"/>
    </xf>
    <xf numFmtId="0" fontId="8" fillId="5" borderId="44" xfId="1" applyFont="1" applyFill="1" applyBorder="1" applyAlignment="1">
      <alignment horizontal="center" vertical="top" wrapText="1"/>
    </xf>
    <xf numFmtId="0" fontId="8" fillId="5" borderId="13" xfId="1" applyFont="1" applyFill="1" applyBorder="1" applyAlignment="1">
      <alignment horizontal="center" vertical="top" wrapText="1"/>
    </xf>
    <xf numFmtId="0" fontId="8" fillId="5" borderId="30" xfId="1" applyFont="1" applyFill="1" applyBorder="1" applyAlignment="1">
      <alignment horizontal="center" vertical="top" wrapText="1"/>
    </xf>
    <xf numFmtId="0" fontId="8" fillId="0" borderId="0" xfId="1" applyFont="1" applyAlignment="1">
      <alignment horizontal="right" readingOrder="2"/>
    </xf>
  </cellXfs>
  <cellStyles count="7">
    <cellStyle name="Comma_~4758153" xfId="4" xr:uid="{84ACFFA0-E61A-40FF-8DB5-7D9B24654BD6}"/>
    <cellStyle name="Hyperlink" xfId="2" builtinId="8"/>
    <cellStyle name="Normal" xfId="0" builtinId="0"/>
    <cellStyle name="Normal 2" xfId="1" xr:uid="{7820DD71-5D5A-4ED9-B085-208C47EA9DBB}"/>
    <cellStyle name="Normal_Aform4v2" xfId="3" xr:uid="{094AA8BD-E64E-4320-B507-289C21DB4D78}"/>
    <cellStyle name="Normal_Aform4v2 2" xfId="6" xr:uid="{C96B67D6-2F25-42DD-9853-2D1EE932425E}"/>
    <cellStyle name="Percent 2" xfId="5" xr:uid="{EF581CED-100F-4B81-AB19-061023895DF8}"/>
  </cellStyles>
  <dxfs count="30">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David"/>
        <family val="2"/>
        <charset val="177"/>
        <scheme val="none"/>
      </font>
      <fill>
        <patternFill patternType="solid">
          <fgColor indexed="64"/>
          <bgColor indexed="22"/>
        </patternFill>
      </fill>
      <alignment horizontal="center" vertical="top" textRotation="0" wrapText="1"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David"/>
        <family val="2"/>
        <charset val="177"/>
        <scheme val="none"/>
      </font>
      <fill>
        <patternFill patternType="solid">
          <fgColor indexed="64"/>
          <bgColor indexed="22"/>
        </patternFill>
      </fill>
      <alignment horizontal="center" vertical="top" textRotation="0" wrapText="1"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David"/>
        <family val="2"/>
        <charset val="177"/>
        <scheme val="none"/>
      </font>
      <fill>
        <patternFill patternType="solid">
          <fgColor indexed="64"/>
          <bgColor indexed="22"/>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David"/>
        <family val="2"/>
        <charset val="177"/>
        <scheme val="none"/>
      </font>
      <numFmt numFmtId="165" formatCode="0.0%"/>
      <fill>
        <patternFill patternType="solid">
          <fgColor indexed="64"/>
          <bgColor indexed="26"/>
        </patternFill>
      </fill>
      <alignment horizontal="center" vertical="bottom" textRotation="0" wrapText="0" indent="0" justifyLastLine="0" shrinkToFit="0" readingOrder="0"/>
      <border diagonalUp="0" diagonalDown="0">
        <left/>
        <right/>
        <top style="hair">
          <color indexed="64"/>
        </top>
        <bottom style="hair">
          <color indexed="64"/>
        </bottom>
        <vertical/>
        <horizontal/>
      </border>
    </dxf>
    <dxf>
      <font>
        <b val="0"/>
        <i val="0"/>
        <strike val="0"/>
        <condense val="0"/>
        <extend val="0"/>
        <outline val="0"/>
        <shadow val="0"/>
        <u val="none"/>
        <vertAlign val="baseline"/>
        <sz val="10"/>
        <color auto="1"/>
        <name val="David"/>
        <family val="2"/>
        <charset val="177"/>
        <scheme val="none"/>
      </font>
      <numFmt numFmtId="165" formatCode="0.0%"/>
      <fill>
        <patternFill patternType="solid">
          <fgColor indexed="64"/>
          <bgColor indexed="26"/>
        </patternFill>
      </fill>
      <alignment horizontal="center" vertical="bottom" textRotation="0" wrapText="0"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0"/>
        <color auto="1"/>
        <name val="David"/>
        <family val="2"/>
        <charset val="177"/>
        <scheme val="none"/>
      </font>
      <numFmt numFmtId="165" formatCode="0.0%"/>
      <fill>
        <patternFill patternType="solid">
          <fgColor indexed="64"/>
          <bgColor indexed="26"/>
        </patternFill>
      </fill>
      <alignment horizontal="center" vertical="bottom" textRotation="0" wrapText="0"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0"/>
        <color auto="1"/>
        <name val="David"/>
        <family val="2"/>
        <charset val="177"/>
        <scheme val="none"/>
      </font>
      <numFmt numFmtId="165" formatCode="0.0%"/>
      <fill>
        <patternFill patternType="solid">
          <fgColor indexed="64"/>
          <bgColor indexed="26"/>
        </patternFill>
      </fill>
      <alignment horizontal="center" vertical="bottom" textRotation="0" wrapText="0"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0"/>
        <color auto="1"/>
        <name val="David"/>
        <family val="2"/>
        <charset val="177"/>
        <scheme val="none"/>
      </font>
      <numFmt numFmtId="165" formatCode="0.0%"/>
      <fill>
        <patternFill patternType="solid">
          <fgColor indexed="64"/>
          <bgColor indexed="26"/>
        </patternFill>
      </fill>
      <alignment horizontal="center" vertical="bottom" textRotation="0" wrapText="0" indent="0" justifyLastLine="0" shrinkToFit="0" readingOrder="0"/>
      <border diagonalUp="0" diagonalDown="0">
        <left/>
        <right style="hair">
          <color indexed="64"/>
        </right>
        <top style="hair">
          <color indexed="64"/>
        </top>
        <bottom style="hair">
          <color indexed="64"/>
        </bottom>
        <vertical/>
        <horizontal/>
      </border>
    </dxf>
    <dxf>
      <font>
        <b/>
        <i val="0"/>
        <strike val="0"/>
        <condense val="0"/>
        <extend val="0"/>
        <outline val="0"/>
        <shadow val="0"/>
        <u val="none"/>
        <vertAlign val="baseline"/>
        <sz val="10"/>
        <color auto="1"/>
        <name val="David"/>
        <family val="2"/>
        <charset val="177"/>
        <scheme val="none"/>
      </font>
      <numFmt numFmtId="165" formatCode="0.0%"/>
      <fill>
        <patternFill patternType="solid">
          <fgColor indexed="64"/>
          <bgColor indexed="26"/>
        </patternFill>
      </fill>
      <alignment horizontal="center" vertical="bottom" textRotation="0" wrapText="0" indent="0" justifyLastLine="0" shrinkToFit="0" readingOrder="0"/>
      <border diagonalUp="0" diagonalDown="0">
        <left style="medium">
          <color indexed="64"/>
        </left>
        <right style="thin">
          <color indexed="64"/>
        </right>
        <top style="hair">
          <color indexed="64"/>
        </top>
        <bottom/>
        <vertical/>
        <horizontal/>
      </border>
      <protection locked="1" hidden="0"/>
    </dxf>
    <dxf>
      <font>
        <b val="0"/>
        <i val="0"/>
        <strike val="0"/>
        <condense val="0"/>
        <extend val="0"/>
        <outline val="0"/>
        <shadow val="0"/>
        <u val="none"/>
        <vertAlign val="baseline"/>
        <sz val="10"/>
        <color auto="1"/>
        <name val="David"/>
        <family val="2"/>
        <charset val="177"/>
        <scheme val="none"/>
      </font>
      <numFmt numFmtId="165" formatCode="0.0%"/>
      <fill>
        <patternFill patternType="solid">
          <fgColor indexed="64"/>
          <bgColor indexed="26"/>
        </patternFill>
      </fill>
      <alignment horizontal="center" vertical="bottom" textRotation="0" wrapText="0"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0"/>
        <color auto="1"/>
        <name val="David"/>
        <family val="2"/>
        <charset val="177"/>
        <scheme val="none"/>
      </font>
      <numFmt numFmtId="165" formatCode="0.0%"/>
      <fill>
        <patternFill patternType="solid">
          <fgColor indexed="64"/>
          <bgColor indexed="26"/>
        </patternFill>
      </fill>
      <alignment horizontal="center" vertical="bottom" textRotation="0" wrapText="0"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0"/>
        <color auto="1"/>
        <name val="David"/>
        <family val="2"/>
        <charset val="177"/>
        <scheme val="none"/>
      </font>
      <numFmt numFmtId="165" formatCode="0.0%"/>
      <fill>
        <patternFill patternType="solid">
          <fgColor indexed="64"/>
          <bgColor indexed="26"/>
        </patternFill>
      </fill>
      <alignment horizontal="center" vertical="bottom" textRotation="0" wrapText="0"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0"/>
        <color auto="1"/>
        <name val="David"/>
        <family val="2"/>
        <charset val="177"/>
        <scheme val="none"/>
      </font>
      <numFmt numFmtId="165" formatCode="0.0%"/>
      <fill>
        <patternFill patternType="solid">
          <fgColor indexed="64"/>
          <bgColor indexed="26"/>
        </patternFill>
      </fill>
      <alignment horizontal="center" vertical="bottom" textRotation="0" wrapText="0"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0"/>
        <color auto="1"/>
        <name val="David"/>
        <family val="2"/>
        <charset val="177"/>
        <scheme val="none"/>
      </font>
      <numFmt numFmtId="165" formatCode="0.0%"/>
      <fill>
        <patternFill patternType="solid">
          <fgColor indexed="64"/>
          <bgColor indexed="26"/>
        </patternFill>
      </fill>
      <alignment horizontal="center" vertical="bottom" textRotation="0" wrapText="0" indent="0" justifyLastLine="0" shrinkToFit="0" readingOrder="0"/>
      <border diagonalUp="0" diagonalDown="0">
        <left/>
        <right style="hair">
          <color indexed="64"/>
        </right>
        <top style="hair">
          <color indexed="64"/>
        </top>
        <bottom style="hair">
          <color indexed="64"/>
        </bottom>
        <vertical/>
        <horizontal/>
      </border>
    </dxf>
    <dxf>
      <font>
        <b/>
        <i val="0"/>
        <strike val="0"/>
        <condense val="0"/>
        <extend val="0"/>
        <outline val="0"/>
        <shadow val="0"/>
        <u val="none"/>
        <vertAlign val="baseline"/>
        <sz val="10"/>
        <color auto="1"/>
        <name val="David"/>
        <family val="2"/>
        <charset val="177"/>
        <scheme val="none"/>
      </font>
      <numFmt numFmtId="165" formatCode="0.0%"/>
      <fill>
        <patternFill patternType="solid">
          <fgColor indexed="64"/>
          <bgColor indexed="26"/>
        </patternFill>
      </fill>
      <alignment horizontal="center" vertical="bottom" textRotation="0" wrapText="0" indent="0" justifyLastLine="0" shrinkToFit="0" readingOrder="0"/>
      <border diagonalUp="0" diagonalDown="0">
        <left style="medium">
          <color indexed="64"/>
        </left>
        <right style="thin">
          <color indexed="64"/>
        </right>
        <top style="hair">
          <color indexed="64"/>
        </top>
        <bottom/>
        <vertical/>
        <horizontal/>
      </border>
      <protection locked="1" hidden="0"/>
    </dxf>
    <dxf>
      <font>
        <b val="0"/>
        <i val="0"/>
        <strike val="0"/>
        <condense val="0"/>
        <extend val="0"/>
        <outline val="0"/>
        <shadow val="0"/>
        <u val="none"/>
        <vertAlign val="baseline"/>
        <sz val="10"/>
        <color auto="1"/>
        <name val="David"/>
        <family val="2"/>
        <charset val="177"/>
        <scheme val="none"/>
      </font>
      <numFmt numFmtId="165" formatCode="0.0%"/>
      <fill>
        <patternFill patternType="solid">
          <fgColor indexed="64"/>
          <bgColor indexed="26"/>
        </patternFill>
      </fill>
      <alignment horizontal="center" vertical="bottom" textRotation="0" wrapText="0"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0"/>
        <color auto="1"/>
        <name val="David"/>
        <family val="2"/>
        <charset val="177"/>
        <scheme val="none"/>
      </font>
      <numFmt numFmtId="165" formatCode="0.0%"/>
      <fill>
        <patternFill patternType="solid">
          <fgColor indexed="64"/>
          <bgColor indexed="26"/>
        </patternFill>
      </fill>
      <alignment horizontal="center" vertical="bottom" textRotation="0" wrapText="0"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0"/>
        <color auto="1"/>
        <name val="David"/>
        <family val="2"/>
        <charset val="177"/>
        <scheme val="none"/>
      </font>
      <numFmt numFmtId="165" formatCode="0.0%"/>
      <fill>
        <patternFill patternType="solid">
          <fgColor indexed="64"/>
          <bgColor indexed="26"/>
        </patternFill>
      </fill>
      <alignment horizontal="center" vertical="bottom" textRotation="0" wrapText="0"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0"/>
        <color auto="1"/>
        <name val="David"/>
        <family val="2"/>
        <charset val="177"/>
        <scheme val="none"/>
      </font>
      <numFmt numFmtId="165" formatCode="0.0%"/>
      <fill>
        <patternFill patternType="solid">
          <fgColor indexed="64"/>
          <bgColor indexed="26"/>
        </patternFill>
      </fill>
      <alignment horizontal="center" vertical="bottom" textRotation="0" wrapText="0"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0"/>
        <color auto="1"/>
        <name val="David"/>
        <family val="2"/>
        <charset val="177"/>
        <scheme val="none"/>
      </font>
      <numFmt numFmtId="165" formatCode="0.0%"/>
      <fill>
        <patternFill patternType="solid">
          <fgColor indexed="64"/>
          <bgColor indexed="26"/>
        </patternFill>
      </fill>
      <alignment horizontal="center" vertical="bottom" textRotation="0" wrapText="0" indent="0" justifyLastLine="0" shrinkToFit="0" readingOrder="0"/>
      <border diagonalUp="0" diagonalDown="0">
        <left/>
        <right style="hair">
          <color indexed="64"/>
        </right>
        <top style="hair">
          <color indexed="64"/>
        </top>
        <bottom style="hair">
          <color indexed="64"/>
        </bottom>
        <vertical/>
        <horizontal/>
      </border>
    </dxf>
    <dxf>
      <font>
        <b/>
        <i val="0"/>
        <strike val="0"/>
        <condense val="0"/>
        <extend val="0"/>
        <outline val="0"/>
        <shadow val="0"/>
        <u val="none"/>
        <vertAlign val="baseline"/>
        <sz val="10"/>
        <color auto="1"/>
        <name val="David"/>
        <family val="2"/>
        <charset val="177"/>
        <scheme val="none"/>
      </font>
      <numFmt numFmtId="165" formatCode="0.0%"/>
      <fill>
        <patternFill patternType="solid">
          <fgColor indexed="64"/>
          <bgColor indexed="26"/>
        </patternFill>
      </fill>
      <alignment horizontal="center" vertical="bottom" textRotation="0" wrapText="0" indent="0" justifyLastLine="0" shrinkToFit="0" readingOrder="0"/>
      <border diagonalUp="0" diagonalDown="0">
        <left style="medium">
          <color indexed="64"/>
        </left>
        <right style="thin">
          <color indexed="64"/>
        </right>
        <top style="hair">
          <color indexed="64"/>
        </top>
        <bottom/>
        <vertical/>
        <horizontal/>
      </border>
      <protection locked="1" hidden="0"/>
    </dxf>
    <dxf>
      <font>
        <b val="0"/>
        <i val="0"/>
        <strike val="0"/>
        <condense val="0"/>
        <extend val="0"/>
        <outline val="0"/>
        <shadow val="0"/>
        <u val="none"/>
        <vertAlign val="baseline"/>
        <sz val="10"/>
        <color auto="1"/>
        <name val="David"/>
        <family val="2"/>
        <charset val="177"/>
        <scheme val="none"/>
      </font>
      <fill>
        <patternFill patternType="solid">
          <fgColor indexed="64"/>
          <bgColor indexed="26"/>
        </patternFill>
      </fill>
      <alignment horizontal="right" vertical="bottom" textRotation="0" wrapText="0" indent="0" justifyLastLine="0" shrinkToFit="0" readingOrder="0"/>
      <border diagonalUp="0" diagonalDown="0">
        <left style="hair">
          <color indexed="64"/>
        </left>
        <right/>
        <top style="hair">
          <color indexed="64"/>
        </top>
        <bottom style="hair">
          <color indexed="64"/>
        </bottom>
        <vertical/>
        <horizontal/>
      </border>
    </dxf>
    <dxf>
      <font>
        <b val="0"/>
        <i val="0"/>
        <strike val="0"/>
        <condense val="0"/>
        <extend val="0"/>
        <outline val="0"/>
        <shadow val="0"/>
        <u val="none"/>
        <vertAlign val="baseline"/>
        <sz val="10"/>
        <color auto="1"/>
        <name val="David"/>
        <family val="2"/>
        <charset val="177"/>
        <scheme val="none"/>
      </font>
      <fill>
        <patternFill patternType="solid">
          <fgColor indexed="64"/>
          <bgColor indexed="26"/>
        </patternFill>
      </fill>
      <alignment horizontal="right" vertical="bottom"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0"/>
        <color auto="1"/>
        <name val="David"/>
        <family val="2"/>
        <charset val="177"/>
        <scheme val="none"/>
      </font>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hair">
          <color indexed="64"/>
        </right>
        <top style="hair">
          <color indexed="64"/>
        </top>
        <bottom style="hair">
          <color indexed="64"/>
        </bottom>
        <vertical/>
        <horizontal/>
      </border>
    </dxf>
    <dxf>
      <border outline="0">
        <left style="thin">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David"/>
        <family val="2"/>
        <charset val="177"/>
        <scheme val="none"/>
      </font>
      <fill>
        <patternFill patternType="solid">
          <fgColor indexed="64"/>
          <bgColor indexed="26"/>
        </patternFill>
      </fill>
      <alignment horizontal="center" vertical="bottom" textRotation="0" wrapText="0" indent="0" justifyLastLine="0" shrinkToFit="0" readingOrder="0"/>
    </dxf>
    <dxf>
      <font>
        <b/>
        <i val="0"/>
        <strike val="0"/>
        <condense val="0"/>
        <extend val="0"/>
        <outline val="0"/>
        <shadow val="0"/>
        <u val="none"/>
        <vertAlign val="baseline"/>
        <sz val="9"/>
        <color auto="1"/>
        <name val="David"/>
        <family val="2"/>
        <charset val="177"/>
        <scheme val="none"/>
      </font>
      <fill>
        <patternFill patternType="solid">
          <fgColor indexed="64"/>
          <bgColor indexed="22"/>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171450</xdr:colOff>
      <xdr:row>1</xdr:row>
      <xdr:rowOff>19050</xdr:rowOff>
    </xdr:from>
    <xdr:to>
      <xdr:col>5</xdr:col>
      <xdr:colOff>504825</xdr:colOff>
      <xdr:row>2</xdr:row>
      <xdr:rowOff>95250</xdr:rowOff>
    </xdr:to>
    <xdr:pic>
      <xdr:nvPicPr>
        <xdr:cNvPr id="3" name="Picture 2" descr="לוגו נגישות">
          <a:extLst>
            <a:ext uri="{FF2B5EF4-FFF2-40B4-BE49-F238E27FC236}">
              <a16:creationId xmlns:a16="http://schemas.microsoft.com/office/drawing/2014/main" id="{600850CF-2DF8-4E77-8EF5-32019C1B12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0590275" y="257175"/>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295275</xdr:colOff>
      <xdr:row>0</xdr:row>
      <xdr:rowOff>219075</xdr:rowOff>
    </xdr:from>
    <xdr:to>
      <xdr:col>3</xdr:col>
      <xdr:colOff>628650</xdr:colOff>
      <xdr:row>2</xdr:row>
      <xdr:rowOff>57150</xdr:rowOff>
    </xdr:to>
    <xdr:pic>
      <xdr:nvPicPr>
        <xdr:cNvPr id="3" name="Picture 2" descr="לוגו נגישות">
          <a:extLst>
            <a:ext uri="{FF2B5EF4-FFF2-40B4-BE49-F238E27FC236}">
              <a16:creationId xmlns:a16="http://schemas.microsoft.com/office/drawing/2014/main" id="{60B40FB7-1E62-4BDC-B610-46E8A9C274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91750" y="219075"/>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28575</xdr:colOff>
      <xdr:row>0</xdr:row>
      <xdr:rowOff>219075</xdr:rowOff>
    </xdr:from>
    <xdr:to>
      <xdr:col>10</xdr:col>
      <xdr:colOff>361950</xdr:colOff>
      <xdr:row>2</xdr:row>
      <xdr:rowOff>57150</xdr:rowOff>
    </xdr:to>
    <xdr:pic>
      <xdr:nvPicPr>
        <xdr:cNvPr id="3" name="Picture 2" descr="לוגו נגישות">
          <a:extLst>
            <a:ext uri="{FF2B5EF4-FFF2-40B4-BE49-F238E27FC236}">
              <a16:creationId xmlns:a16="http://schemas.microsoft.com/office/drawing/2014/main" id="{2983137B-3324-4DC3-B762-6F710DC2F6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14550" y="219075"/>
          <a:ext cx="333375" cy="333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152400</xdr:colOff>
      <xdr:row>1</xdr:row>
      <xdr:rowOff>0</xdr:rowOff>
    </xdr:from>
    <xdr:to>
      <xdr:col>3</xdr:col>
      <xdr:colOff>485775</xdr:colOff>
      <xdr:row>2</xdr:row>
      <xdr:rowOff>76200</xdr:rowOff>
    </xdr:to>
    <xdr:pic>
      <xdr:nvPicPr>
        <xdr:cNvPr id="3" name="Picture 2" descr="לוגו נגישות">
          <a:extLst>
            <a:ext uri="{FF2B5EF4-FFF2-40B4-BE49-F238E27FC236}">
              <a16:creationId xmlns:a16="http://schemas.microsoft.com/office/drawing/2014/main" id="{A2EA829D-6E10-45F7-882A-2B5F636A07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2248875" y="238125"/>
          <a:ext cx="333375" cy="3333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142875</xdr:colOff>
      <xdr:row>1</xdr:row>
      <xdr:rowOff>19050</xdr:rowOff>
    </xdr:from>
    <xdr:to>
      <xdr:col>5</xdr:col>
      <xdr:colOff>476250</xdr:colOff>
      <xdr:row>2</xdr:row>
      <xdr:rowOff>95250</xdr:rowOff>
    </xdr:to>
    <xdr:pic>
      <xdr:nvPicPr>
        <xdr:cNvPr id="3" name="Picture 2" descr="לוגו נגישות">
          <a:extLst>
            <a:ext uri="{FF2B5EF4-FFF2-40B4-BE49-F238E27FC236}">
              <a16:creationId xmlns:a16="http://schemas.microsoft.com/office/drawing/2014/main" id="{66366CCA-29E0-4000-A896-6BE4AC6F63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202150" y="257175"/>
          <a:ext cx="333375" cy="333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_artiomz/AppData/Local/Microsoft/Windows/INetCache/Content.Outlook/G60YP9BO/netunim_514956465_202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מור קופות גמל בע"מ</v>
          </cell>
          <cell r="F13">
            <v>2023</v>
          </cell>
          <cell r="Z13" t="str">
            <v xml:space="preserve">הנתונים ביחידות בודדות לשנת </v>
          </cell>
        </row>
        <row r="29">
          <cell r="B29" t="str">
            <v>נספח ב3 מדדי תביעות בקצבת נכות (א.כ.ע), ריסק מוות וקצבת שארים</v>
          </cell>
        </row>
        <row r="30">
          <cell r="B30" t="str">
            <v>נספח ב4 - מדדי בקשות למשיכת כספים או לקבלת קצבת זקנה (גמל)</v>
          </cell>
        </row>
        <row r="31">
          <cell r="B31" t="str">
            <v>נספח ב4 - מדדי בקשות למשיכת כספים או לקבלת קצבת זקנה (פנסיה)</v>
          </cell>
        </row>
        <row r="33">
          <cell r="B33" t="str">
            <v>נספח ב5 - מדדי בקשות להעברת כספים בין קופות גמל או בין מסלולי השקעה (גמל)</v>
          </cell>
        </row>
        <row r="34">
          <cell r="B34" t="str">
            <v>נספח ב5 - מדדי בקשות להעברת כספים בין קופות גמל או בין מסלולי השקעה (פנסיה)</v>
          </cell>
        </row>
      </sheetData>
      <sheetData sheetId="2"/>
      <sheetData sheetId="3">
        <row r="12">
          <cell r="D12"/>
        </row>
      </sheetData>
      <sheetData sheetId="4"/>
      <sheetData sheetId="5">
        <row r="12">
          <cell r="D12"/>
        </row>
      </sheetData>
      <sheetData sheetId="6"/>
      <sheetData sheetId="7">
        <row r="12">
          <cell r="D12"/>
          <cell r="E12">
            <v>4</v>
          </cell>
          <cell r="F12">
            <v>7</v>
          </cell>
          <cell r="G12">
            <v>2</v>
          </cell>
          <cell r="H12">
            <v>1</v>
          </cell>
          <cell r="I12"/>
          <cell r="K12"/>
          <cell r="L12"/>
          <cell r="M12"/>
          <cell r="N12"/>
          <cell r="O12"/>
          <cell r="P12"/>
          <cell r="R12"/>
          <cell r="S12"/>
          <cell r="T12"/>
          <cell r="U12"/>
          <cell r="V12"/>
          <cell r="W12"/>
          <cell r="Y12"/>
          <cell r="Z12"/>
          <cell r="AA12"/>
          <cell r="AB12"/>
          <cell r="AC12"/>
          <cell r="AD12"/>
          <cell r="AF12">
            <v>2</v>
          </cell>
          <cell r="AG12"/>
          <cell r="AH12">
            <v>1</v>
          </cell>
          <cell r="AI12"/>
          <cell r="AJ12"/>
          <cell r="AK12"/>
        </row>
        <row r="13">
          <cell r="D13"/>
          <cell r="E13">
            <v>1</v>
          </cell>
          <cell r="F13"/>
          <cell r="G13"/>
          <cell r="H13"/>
          <cell r="I13"/>
          <cell r="K13"/>
          <cell r="L13"/>
          <cell r="M13"/>
          <cell r="N13"/>
          <cell r="O13"/>
          <cell r="P13"/>
          <cell r="R13"/>
          <cell r="S13"/>
          <cell r="T13"/>
          <cell r="U13"/>
          <cell r="V13"/>
          <cell r="W13"/>
          <cell r="Y13"/>
          <cell r="Z13"/>
          <cell r="AA13"/>
          <cell r="AB13"/>
          <cell r="AC13"/>
          <cell r="AD13"/>
          <cell r="AF13"/>
          <cell r="AG13"/>
          <cell r="AH13"/>
          <cell r="AI13"/>
          <cell r="AJ13"/>
          <cell r="AK13"/>
        </row>
        <row r="14">
          <cell r="D14">
            <v>6</v>
          </cell>
          <cell r="E14">
            <v>1</v>
          </cell>
          <cell r="F14"/>
          <cell r="G14"/>
          <cell r="H14">
            <v>1</v>
          </cell>
          <cell r="I14"/>
          <cell r="K14"/>
          <cell r="L14"/>
          <cell r="M14"/>
          <cell r="N14"/>
          <cell r="O14"/>
          <cell r="P14"/>
          <cell r="R14"/>
          <cell r="S14"/>
          <cell r="T14"/>
          <cell r="U14"/>
          <cell r="V14"/>
          <cell r="W14"/>
          <cell r="Y14"/>
          <cell r="Z14"/>
          <cell r="AA14"/>
          <cell r="AB14"/>
          <cell r="AC14"/>
          <cell r="AD14"/>
          <cell r="AF14"/>
          <cell r="AG14"/>
          <cell r="AH14"/>
          <cell r="AI14"/>
          <cell r="AJ14"/>
          <cell r="AK14"/>
        </row>
        <row r="15">
          <cell r="D15"/>
          <cell r="E15"/>
          <cell r="F15"/>
          <cell r="G15"/>
          <cell r="H15"/>
          <cell r="I15"/>
          <cell r="K15"/>
          <cell r="L15"/>
          <cell r="M15"/>
          <cell r="N15"/>
          <cell r="O15"/>
          <cell r="P15"/>
          <cell r="R15"/>
          <cell r="S15"/>
          <cell r="T15"/>
          <cell r="U15"/>
          <cell r="V15"/>
          <cell r="W15"/>
          <cell r="Y15"/>
          <cell r="Z15"/>
          <cell r="AA15"/>
          <cell r="AB15"/>
          <cell r="AC15"/>
          <cell r="AD15"/>
          <cell r="AF15"/>
          <cell r="AG15"/>
          <cell r="AH15"/>
          <cell r="AI15"/>
          <cell r="AJ15"/>
          <cell r="AK15"/>
        </row>
        <row r="16">
          <cell r="D16"/>
          <cell r="E16"/>
          <cell r="F16"/>
          <cell r="G16"/>
          <cell r="H16"/>
          <cell r="I16"/>
          <cell r="K16"/>
          <cell r="L16"/>
          <cell r="M16"/>
          <cell r="N16"/>
          <cell r="O16"/>
          <cell r="P16"/>
          <cell r="R16"/>
          <cell r="S16"/>
          <cell r="T16"/>
          <cell r="U16"/>
          <cell r="V16"/>
          <cell r="W16"/>
          <cell r="Y16"/>
          <cell r="Z16"/>
          <cell r="AA16"/>
          <cell r="AB16"/>
          <cell r="AC16"/>
          <cell r="AD16"/>
          <cell r="AF16"/>
          <cell r="AG16"/>
          <cell r="AH16"/>
          <cell r="AI16"/>
          <cell r="AJ16"/>
          <cell r="AK16"/>
        </row>
        <row r="17">
          <cell r="C17">
            <v>23</v>
          </cell>
          <cell r="J17">
            <v>0</v>
          </cell>
          <cell r="Q17">
            <v>0</v>
          </cell>
          <cell r="X17">
            <v>0</v>
          </cell>
          <cell r="AE17">
            <v>3</v>
          </cell>
        </row>
        <row r="20">
          <cell r="D20"/>
          <cell r="E20"/>
          <cell r="F20"/>
          <cell r="G20"/>
          <cell r="H20"/>
          <cell r="I20"/>
          <cell r="K20"/>
          <cell r="L20"/>
          <cell r="M20"/>
          <cell r="N20"/>
          <cell r="O20"/>
          <cell r="P20"/>
          <cell r="R20"/>
          <cell r="S20"/>
          <cell r="T20"/>
          <cell r="U20"/>
          <cell r="V20"/>
          <cell r="W20"/>
          <cell r="Y20"/>
          <cell r="Z20"/>
          <cell r="AA20"/>
          <cell r="AB20"/>
          <cell r="AC20"/>
          <cell r="AD20"/>
          <cell r="AF20"/>
          <cell r="AG20"/>
          <cell r="AH20"/>
          <cell r="AI20"/>
          <cell r="AJ20"/>
          <cell r="AK20"/>
        </row>
        <row r="21">
          <cell r="D21"/>
          <cell r="E21"/>
          <cell r="F21"/>
          <cell r="G21"/>
          <cell r="H21"/>
          <cell r="I21"/>
          <cell r="K21"/>
          <cell r="L21"/>
          <cell r="M21"/>
          <cell r="N21"/>
          <cell r="O21"/>
          <cell r="P21"/>
          <cell r="R21"/>
          <cell r="S21"/>
          <cell r="T21"/>
          <cell r="U21"/>
          <cell r="V21"/>
          <cell r="W21"/>
          <cell r="Y21"/>
          <cell r="Z21"/>
          <cell r="AA21"/>
          <cell r="AB21"/>
          <cell r="AC21"/>
          <cell r="AD21"/>
          <cell r="AF21"/>
          <cell r="AG21"/>
          <cell r="AH21"/>
          <cell r="AI21"/>
          <cell r="AJ21"/>
          <cell r="AK21"/>
        </row>
        <row r="22">
          <cell r="C22">
            <v>0</v>
          </cell>
          <cell r="J22">
            <v>0</v>
          </cell>
          <cell r="Q22">
            <v>0</v>
          </cell>
          <cell r="X22">
            <v>0</v>
          </cell>
          <cell r="AE22">
            <v>0</v>
          </cell>
        </row>
        <row r="24">
          <cell r="D24"/>
          <cell r="E24"/>
          <cell r="F24"/>
          <cell r="G24"/>
          <cell r="H24"/>
          <cell r="I24"/>
          <cell r="K24"/>
          <cell r="L24"/>
          <cell r="M24"/>
          <cell r="N24"/>
          <cell r="O24"/>
          <cell r="P24"/>
          <cell r="R24"/>
          <cell r="S24"/>
          <cell r="T24"/>
          <cell r="U24"/>
          <cell r="V24"/>
          <cell r="W24"/>
          <cell r="Y24"/>
          <cell r="Z24"/>
          <cell r="AA24"/>
          <cell r="AB24"/>
          <cell r="AC24"/>
          <cell r="AD24"/>
          <cell r="AF24"/>
          <cell r="AG24"/>
          <cell r="AH24"/>
          <cell r="AI24"/>
          <cell r="AJ24"/>
          <cell r="AK24"/>
        </row>
        <row r="25">
          <cell r="D25"/>
          <cell r="E25"/>
          <cell r="F25"/>
          <cell r="G25"/>
          <cell r="H25"/>
          <cell r="I25"/>
          <cell r="K25"/>
          <cell r="L25"/>
          <cell r="M25"/>
          <cell r="N25"/>
          <cell r="O25"/>
          <cell r="P25"/>
          <cell r="R25"/>
          <cell r="S25"/>
          <cell r="T25"/>
          <cell r="U25"/>
          <cell r="V25"/>
          <cell r="W25"/>
          <cell r="Y25"/>
          <cell r="Z25"/>
          <cell r="AA25"/>
          <cell r="AB25"/>
          <cell r="AC25"/>
          <cell r="AD25"/>
          <cell r="AF25"/>
          <cell r="AG25"/>
          <cell r="AH25"/>
          <cell r="AI25"/>
          <cell r="AJ25"/>
          <cell r="AK25"/>
        </row>
        <row r="26">
          <cell r="D26"/>
          <cell r="E26"/>
          <cell r="F26"/>
          <cell r="G26"/>
          <cell r="H26"/>
          <cell r="I26"/>
          <cell r="K26"/>
          <cell r="L26"/>
          <cell r="M26"/>
          <cell r="N26"/>
          <cell r="O26"/>
          <cell r="P26"/>
          <cell r="R26"/>
          <cell r="S26"/>
          <cell r="T26"/>
          <cell r="U26"/>
          <cell r="V26"/>
          <cell r="W26"/>
          <cell r="Y26"/>
          <cell r="Z26"/>
          <cell r="AA26"/>
          <cell r="AB26"/>
          <cell r="AC26"/>
          <cell r="AD26"/>
          <cell r="AF26"/>
          <cell r="AG26"/>
          <cell r="AH26"/>
          <cell r="AI26"/>
          <cell r="AJ26"/>
          <cell r="AK26"/>
        </row>
        <row r="27">
          <cell r="D27"/>
          <cell r="E27"/>
          <cell r="F27"/>
          <cell r="G27"/>
          <cell r="H27"/>
          <cell r="I27"/>
          <cell r="K27"/>
          <cell r="L27"/>
          <cell r="M27"/>
          <cell r="N27"/>
          <cell r="O27"/>
          <cell r="P27"/>
          <cell r="R27"/>
          <cell r="S27"/>
          <cell r="T27"/>
          <cell r="U27"/>
          <cell r="V27"/>
          <cell r="W27"/>
          <cell r="Y27"/>
          <cell r="Z27"/>
          <cell r="AA27"/>
          <cell r="AB27"/>
          <cell r="AC27"/>
          <cell r="AD27"/>
          <cell r="AF27"/>
          <cell r="AG27"/>
          <cell r="AH27"/>
          <cell r="AI27"/>
          <cell r="AJ27"/>
          <cell r="AK27"/>
        </row>
        <row r="28">
          <cell r="C28">
            <v>0</v>
          </cell>
          <cell r="J28">
            <v>0</v>
          </cell>
          <cell r="Q28">
            <v>0</v>
          </cell>
          <cell r="X28">
            <v>0</v>
          </cell>
          <cell r="AE28">
            <v>0</v>
          </cell>
        </row>
      </sheetData>
      <sheetData sheetId="8"/>
      <sheetData sheetId="9">
        <row r="14">
          <cell r="D14">
            <v>46951</v>
          </cell>
          <cell r="E14">
            <v>10614</v>
          </cell>
          <cell r="F14">
            <v>30152</v>
          </cell>
          <cell r="G14">
            <v>2970</v>
          </cell>
          <cell r="H14">
            <v>761</v>
          </cell>
          <cell r="I14">
            <v>1024</v>
          </cell>
          <cell r="J14">
            <v>1430</v>
          </cell>
          <cell r="K14">
            <v>0</v>
          </cell>
          <cell r="L14"/>
          <cell r="M14"/>
          <cell r="N14"/>
          <cell r="O14"/>
          <cell r="P14"/>
          <cell r="Q14"/>
        </row>
      </sheetData>
      <sheetData sheetId="10">
        <row r="14">
          <cell r="D14">
            <v>737</v>
          </cell>
          <cell r="E14">
            <v>382</v>
          </cell>
          <cell r="F14">
            <v>335</v>
          </cell>
          <cell r="G14">
            <v>20</v>
          </cell>
          <cell r="H14"/>
          <cell r="I14"/>
          <cell r="J14"/>
          <cell r="K14">
            <v>52</v>
          </cell>
          <cell r="L14">
            <v>52</v>
          </cell>
          <cell r="M14"/>
          <cell r="N14"/>
          <cell r="O14"/>
          <cell r="P14"/>
          <cell r="Q14"/>
        </row>
      </sheetData>
      <sheetData sheetId="11">
        <row r="14">
          <cell r="D14">
            <v>0</v>
          </cell>
        </row>
      </sheetData>
      <sheetData sheetId="12">
        <row r="14">
          <cell r="D14">
            <v>42932</v>
          </cell>
          <cell r="E14">
            <v>301</v>
          </cell>
          <cell r="F14">
            <v>41002</v>
          </cell>
          <cell r="G14">
            <v>1573</v>
          </cell>
          <cell r="H14">
            <v>31</v>
          </cell>
          <cell r="I14">
            <v>13</v>
          </cell>
          <cell r="J14">
            <v>12</v>
          </cell>
          <cell r="K14">
            <v>136888</v>
          </cell>
          <cell r="L14">
            <v>109343</v>
          </cell>
          <cell r="M14">
            <v>720</v>
          </cell>
          <cell r="N14">
            <v>1029</v>
          </cell>
          <cell r="O14">
            <v>1613</v>
          </cell>
          <cell r="P14">
            <v>2013</v>
          </cell>
          <cell r="Q14">
            <v>22170</v>
          </cell>
          <cell r="R14">
            <v>68485</v>
          </cell>
          <cell r="S14">
            <v>38127</v>
          </cell>
          <cell r="T14">
            <v>21856</v>
          </cell>
          <cell r="U14">
            <v>8114</v>
          </cell>
          <cell r="V14">
            <v>266</v>
          </cell>
          <cell r="W14">
            <v>28</v>
          </cell>
          <cell r="X14">
            <v>94</v>
          </cell>
        </row>
      </sheetData>
      <sheetData sheetId="13">
        <row r="14">
          <cell r="D14">
            <v>3802</v>
          </cell>
          <cell r="E14"/>
          <cell r="F14">
            <v>3535</v>
          </cell>
          <cell r="G14">
            <v>267</v>
          </cell>
          <cell r="H14"/>
          <cell r="I14"/>
          <cell r="J14"/>
          <cell r="K14">
            <v>19182</v>
          </cell>
          <cell r="L14">
            <v>6879</v>
          </cell>
          <cell r="M14">
            <v>1423</v>
          </cell>
          <cell r="N14">
            <v>1225</v>
          </cell>
          <cell r="O14">
            <v>818</v>
          </cell>
          <cell r="P14">
            <v>796</v>
          </cell>
          <cell r="Q14">
            <v>8041</v>
          </cell>
          <cell r="R14">
            <v>5541</v>
          </cell>
          <cell r="S14">
            <v>2431</v>
          </cell>
          <cell r="T14">
            <v>1869</v>
          </cell>
          <cell r="U14">
            <v>1155</v>
          </cell>
          <cell r="V14">
            <v>78</v>
          </cell>
          <cell r="W14">
            <v>3</v>
          </cell>
          <cell r="X14">
            <v>5</v>
          </cell>
        </row>
      </sheetData>
      <sheetData sheetId="14">
        <row r="14">
          <cell r="D14">
            <v>0</v>
          </cell>
        </row>
      </sheetData>
      <sheetData sheetId="15"/>
      <sheetData sheetId="16"/>
      <sheetData sheetId="17"/>
      <sheetData sheetId="18"/>
      <sheetData sheetId="19"/>
      <sheetData sheetId="20"/>
      <sheetData sheetId="21"/>
      <sheetData sheetId="22"/>
      <sheetData sheetId="23"/>
      <sheetData sheetId="2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D2A8530-85F4-4591-A4E3-3DCF61140FAE}" name="TitleRegion1.b7.v25.1" displayName="TitleRegion1.b7.v25.1" ref="B7:V25" totalsRowShown="0" headerRowDxfId="29" dataDxfId="28" tableBorderDxfId="27" headerRowCellStyle="Normal 2" dataCellStyle="Normal 2">
  <autoFilter ref="B7:V25" xr:uid="{B09A802D-23D6-4CFC-ACB4-8DADAEE8A66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7897733B-118C-4A35-8BE9-E950235326A0}" name="מדדי התביעות (באחוזים)" dataDxfId="26" dataCellStyle="Normal 2"/>
    <tableColumn id="2" xr3:uid="{BA1CBB71-0BC5-47EA-A6DF-4F86136D7319}" name="ריק במקור" dataDxfId="25" dataCellStyle="Normal 2"/>
    <tableColumn id="3" xr3:uid="{1D64A10B-20D7-456A-A953-D0DA8E7517F5}" name="ריק במקור2" dataDxfId="24" dataCellStyle="Normal 2"/>
    <tableColumn id="4" xr3:uid="{C624F8E1-818A-4AAB-8AEB-488767959FCE}" name="קצבת נכות (א.כ.ע)" dataDxfId="23" dataCellStyle="Percent 2"/>
    <tableColumn id="5" xr3:uid="{D655E836-8030-4758-A3BC-F9F7B872E901}" name="ריק במקור3" dataDxfId="22" dataCellStyle="Normal 2"/>
    <tableColumn id="6" xr3:uid="{F5704089-DEA8-4117-8DD6-92F930B7D6F5}" name="ריק במקור4" dataDxfId="21" dataCellStyle="Normal 2"/>
    <tableColumn id="7" xr3:uid="{39EF2E81-D211-4C4D-B8EB-065BB812268A}" name="ריק במקור5" dataDxfId="20" dataCellStyle="Normal 2"/>
    <tableColumn id="8" xr3:uid="{CF49C78C-67F3-42E2-92BA-CAD0F05B6203}" name="ריק במקור6" dataDxfId="19" dataCellStyle="Normal 2"/>
    <tableColumn id="9" xr3:uid="{BE334B37-831D-45FB-9C2C-8A738019D4A2}" name="ריק במקור7" dataDxfId="18" dataCellStyle="Normal 2"/>
    <tableColumn id="10" xr3:uid="{22C6FD23-74F5-4EE3-9FDD-C5C12733C165}" name="ריסק מוות (תשלום חד פעמי למקרה מוות)" dataDxfId="17" dataCellStyle="Percent 2"/>
    <tableColumn id="11" xr3:uid="{F3CB1E19-5075-4FC2-AF96-45BF573BF20D}" name="ריק במקור8" dataDxfId="16" dataCellStyle="Normal 2"/>
    <tableColumn id="12" xr3:uid="{7C5993F9-6024-4B1A-A083-CF2E78062101}" name="ריק במקור9" dataDxfId="15" dataCellStyle="Normal 2"/>
    <tableColumn id="13" xr3:uid="{9353487B-4244-4EFD-8F18-EFD49FA8A210}" name="ריק במקור10" dataDxfId="14" dataCellStyle="Normal 2"/>
    <tableColumn id="14" xr3:uid="{65C1B57C-D7B6-4A97-BE24-4FD3A47256EA}" name="ריק במקור11" dataDxfId="13" dataCellStyle="Normal 2"/>
    <tableColumn id="15" xr3:uid="{5F2B1CE9-E0D8-4775-B442-C2C0C6A22EA1}" name="ריק במקור12" dataDxfId="12" dataCellStyle="Normal 2"/>
    <tableColumn id="16" xr3:uid="{9CA2CBE5-816A-4CD9-99DD-0D17D9B7B52B}" name="קצבת שארים" dataDxfId="11" dataCellStyle="Percent 2"/>
    <tableColumn id="17" xr3:uid="{4743DF26-562A-4161-80FD-D6546D8571CF}" name="ריק במקור13" dataDxfId="10" dataCellStyle="Normal 2"/>
    <tableColumn id="18" xr3:uid="{BD2254B6-813A-41CE-B13F-6D4E9EB2D4C5}" name="ריק במקור14" dataDxfId="9" dataCellStyle="Normal 2"/>
    <tableColumn id="19" xr3:uid="{C29ECDD4-E6BD-49F8-8E5D-5F371E540DBC}" name="ריק במקור15" dataDxfId="8" dataCellStyle="Normal 2"/>
    <tableColumn id="20" xr3:uid="{0FB1A2B6-B4E9-407F-8717-4E31A5C229FB}" name="ריק במקור16" dataDxfId="7" dataCellStyle="Normal 2"/>
    <tableColumn id="21" xr3:uid="{65DBCFE8-80AA-46CF-ABF9-B4F18321EBAD}" name="ריק במקור17" dataDxfId="6" dataCellStyle="Normal 2"/>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F701D42-190D-42C0-B589-F640161EF370}" name="TitleRegion1.b7.p10.1" displayName="TitleRegion1.b7.p10.1" ref="B7:P10" totalsRowShown="0" headerRowDxfId="5" tableBorderDxfId="4" headerRowCellStyle="Normal 2">
  <autoFilter ref="B7:P10" xr:uid="{B673B47F-9FA2-4C53-BFD3-FE6DC71715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238286DF-268E-46AA-845F-AC5388FF53C2}" name="מדדי הבקשות_x000a_(אחוזים)"/>
    <tableColumn id="2" xr3:uid="{51A95DFE-CCEE-486F-A5AA-93CCC32630D7}" name="משך זמן הטיפול בבקשות למשיכת כספים בסכום חד-פעמי"/>
    <tableColumn id="3" xr3:uid="{49B319A8-5000-48B4-AEEF-D041E8A969BA}" name="ריק במקור"/>
    <tableColumn id="4" xr3:uid="{FB015574-6225-4BBE-AC5C-B1C0E21CFD7F}" name="ריק במקור2"/>
    <tableColumn id="5" xr3:uid="{22FA027C-77C1-414E-AA44-DBF484058DC6}" name="ריק במקור3"/>
    <tableColumn id="6" xr3:uid="{E8ED6466-0C23-4BD5-869F-45EBE867A91B}" name="ריק במקור4"/>
    <tableColumn id="7" xr3:uid="{AC9A77FB-E71F-49E8-9482-D28144E1F883}" name="ריק במקור5"/>
    <tableColumn id="8" xr3:uid="{C97802FB-698D-49FD-ACA4-8A16A2A7B951}" name="ריק במקור6"/>
    <tableColumn id="9" xr3:uid="{F80B5FE2-39B0-4131-8FBA-753555FF0587}" name="משך זמן הטיפול בבקשות לקבלת קצבת זקנה"/>
    <tableColumn id="10" xr3:uid="{AB29980B-6135-4C47-B675-F5658467820F}" name="ריק במקור7"/>
    <tableColumn id="11" xr3:uid="{9CB69CE0-D9BF-4C44-A682-44BBB1B363A4}" name="ריק במקור8"/>
    <tableColumn id="12" xr3:uid="{8DE54AE8-9ADA-48A7-AD88-D6F3553BB2BB}" name="ריק במקור9"/>
    <tableColumn id="13" xr3:uid="{8D5938A1-F840-4B08-8668-B12A495BE035}" name="ריק במקור10"/>
    <tableColumn id="14" xr3:uid="{76A2DF1D-D29A-4D45-9E7F-B9EF3BF92937}" name="ריק במקור11"/>
    <tableColumn id="15" xr3:uid="{9E25613F-2480-4514-AC20-4212BE71C739}" name="ריק במקור12"/>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5AB538E-CC8A-4B41-89E1-D216EE34AB83}" name="TitleRegion1.b7.w10.1" displayName="TitleRegion1.b7.w10.1" ref="B7:W10" totalsRowShown="0" headerRowDxfId="3" tableBorderDxfId="2" headerRowCellStyle="Normal 2">
  <autoFilter ref="B7:W10" xr:uid="{E8A3F5BD-312C-44F3-9865-8D406A020D0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0679785D-57B8-43FA-B79B-74B0B88C56B6}" name="מדדי הבקשות_x000a_(אחוזים)"/>
    <tableColumn id="2" xr3:uid="{6CA07EDA-D949-4B62-B176-D9D64C9CA931}" name="משך זמן הטיפול בבקשות להעברת כספים מהגוף המוסדי"/>
    <tableColumn id="3" xr3:uid="{E0B7171D-21C3-446E-8F01-F237E8CA0464}" name="ריק במקור"/>
    <tableColumn id="4" xr3:uid="{B73882F8-BFB6-4BCD-8C6C-E85F7A6E58A9}" name="ריק במקור2"/>
    <tableColumn id="5" xr3:uid="{41CB4BE3-0E09-44E3-B709-0853B137C83E}" name="ריק במקור3"/>
    <tableColumn id="6" xr3:uid="{32D0CEE3-42A1-49A0-9773-1C03FF504E46}" name="ריק במקור4"/>
    <tableColumn id="7" xr3:uid="{6E99AB8C-4B3C-4D03-A2EB-B5CF95E6FE6F}" name="ריק במקור5"/>
    <tableColumn id="8" xr3:uid="{FDC4ABDB-FAE8-45F0-8BC1-034D923E0284}" name="ריק במקור6"/>
    <tableColumn id="9" xr3:uid="{C07EBDA1-113D-41D1-A44F-5A2D844649A6}" name="משך זמן הטיפול בבקשות להעברת כספים אל הגוף המוסדי"/>
    <tableColumn id="10" xr3:uid="{C2A2AA9E-4091-444E-8772-902FCE0C35BB}" name="ריק במקור7"/>
    <tableColumn id="11" xr3:uid="{7F9AADF2-EE73-4EC0-AFFA-405656B3C6BF}" name="ריק במקור8"/>
    <tableColumn id="12" xr3:uid="{34F6BC94-D345-4B4B-BE02-E5D7575E79E8}" name="ריק במקור9"/>
    <tableColumn id="13" xr3:uid="{95349CC5-2F6D-44D3-A7AB-06486F3C0780}" name="ריק במקור10"/>
    <tableColumn id="14" xr3:uid="{3BFC8095-B41C-4E5E-92B1-CE4DAEF5C7E9}" name="ריק במקור11"/>
    <tableColumn id="15" xr3:uid="{427C2CBF-44D9-44B5-AFA1-EFF0EAAD1C5F}" name="ריק במקור12"/>
    <tableColumn id="16" xr3:uid="{A062AF55-FDD8-48E0-B076-143A1D966A93}" name="משך זמן הטיפול בבקשות להעברת כספים בין מסלולי השקעה "/>
    <tableColumn id="17" xr3:uid="{1A092924-A26A-45F1-855A-CD7660EF79FA}" name="ריק במקור13"/>
    <tableColumn id="18" xr3:uid="{7DCBC846-A26D-4D09-8737-5E96CBC998FA}" name="ריק במקור14"/>
    <tableColumn id="19" xr3:uid="{1624A340-A6D0-4516-A1F9-F76ED123DBFF}" name="ריק במקור15"/>
    <tableColumn id="20" xr3:uid="{A0F15776-1220-479D-8A97-C6D0F22A06E9}" name="ריק במקור16"/>
    <tableColumn id="21" xr3:uid="{CE7E841F-DA11-4889-93E5-50F99C3133A9}" name="ריק במקור17"/>
    <tableColumn id="22" xr3:uid="{3237AE96-0248-468A-81D2-BA60E88E9CAE}" name="ריק במקור18"/>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4CB2361-C00F-4C70-BBA9-65141258EFBF}" name="TitleRegion1.b7.w10.1" displayName="TitleRegion1.b7.w10.1_1" ref="B7:W10" totalsRowShown="0" headerRowDxfId="1" tableBorderDxfId="0" headerRowCellStyle="Normal 2">
  <autoFilter ref="B7:W10" xr:uid="{D093FC59-7B1D-47FE-A0A7-EB3A08BC05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43EE9F69-F5B5-4B5C-A25D-682EF86445FF}" name="מדדי הבקשות_x000a_(אחוזים)"/>
    <tableColumn id="2" xr3:uid="{D061D2AD-BF54-4EF4-AF57-04034C966C20}" name="משך זמן הטיפול בבקשות להעברת כספים מהגוף המוסדי"/>
    <tableColumn id="3" xr3:uid="{D87E3312-5C3E-455E-91A9-8D610BC9367A}" name="ריק במקור"/>
    <tableColumn id="4" xr3:uid="{8F3B71AF-83FF-4163-8AC9-60B72171CFA6}" name="ריק במקור2"/>
    <tableColumn id="5" xr3:uid="{DD49D38E-FE9D-41D1-A36A-77539C0B073E}" name="ריק במקור3"/>
    <tableColumn id="6" xr3:uid="{7C2468C1-DD46-4A46-94DE-13BD274D66E0}" name="ריק במקור4"/>
    <tableColumn id="7" xr3:uid="{AEBE8460-88D2-4E6D-987A-96C652F97454}" name="ריק במקור5"/>
    <tableColumn id="8" xr3:uid="{36D59F31-1218-42B6-B981-FE1C6CCD1373}" name="ריק במקור6"/>
    <tableColumn id="9" xr3:uid="{2ABE4423-34DC-48E7-A5E6-173042F1D419}" name="משך זמן הטיפול בבקשות להעברת כספים אל הגוף המוסדי"/>
    <tableColumn id="10" xr3:uid="{2EDFEBD1-708D-419A-8A6C-186A695D773F}" name="ריק במקור7"/>
    <tableColumn id="11" xr3:uid="{ABBAA346-8B12-4E61-A953-60DF138034FA}" name="ריק במקור8"/>
    <tableColumn id="12" xr3:uid="{2ADDC362-FEFF-46B5-B353-8F41F8BCF51B}" name="ריק במקור9"/>
    <tableColumn id="13" xr3:uid="{95071A55-DDCB-41C9-9AD9-6EE8DD902D4C}" name="ריק במקור10"/>
    <tableColumn id="14" xr3:uid="{958B710B-B2A8-44EA-90A7-39CF050C0344}" name="ריק במקור11"/>
    <tableColumn id="15" xr3:uid="{17A6094F-9284-459A-A205-330E44682EA2}" name="ריק במקור12"/>
    <tableColumn id="16" xr3:uid="{492BF7DF-60C6-49FD-8825-510C228B58D9}" name="משך זמן הטיפול בבקשות להעברת כספים בין מסלולי השקעה "/>
    <tableColumn id="17" xr3:uid="{8799C9AA-9148-47D3-A9DC-6F62DC8ABBF4}" name="ריק במקור13"/>
    <tableColumn id="18" xr3:uid="{C5591AAF-5A4F-467F-AD82-EC17CD69F279}" name="ריק במקור14"/>
    <tableColumn id="19" xr3:uid="{9292C546-65C1-4D53-BC9D-2273217F5FBE}" name="ריק במקור15"/>
    <tableColumn id="20" xr3:uid="{94EC222C-D042-4D69-8898-E7DBCCC927B7}" name="ריק במקור16"/>
    <tableColumn id="21" xr3:uid="{4F4CF6FB-3847-490B-9A2C-8175C29BA28C}" name="ריק במקור17"/>
    <tableColumn id="22" xr3:uid="{CFB85156-CE67-4C34-9CDC-B20BA3AABCC6}" name="ריק במקור18"/>
  </tableColumns>
  <tableStyleInfo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C052D-733A-46D9-BD3D-EC994423D7A1}">
  <dimension ref="A1:AZ10000"/>
  <sheetViews>
    <sheetView rightToLeft="1" tabSelected="1" workbookViewId="0">
      <selection activeCell="E3" sqref="E3"/>
    </sheetView>
  </sheetViews>
  <sheetFormatPr defaultColWidth="0" defaultRowHeight="12.75" zeroHeight="1" x14ac:dyDescent="0.2"/>
  <cols>
    <col min="1" max="1" width="4" style="5" customWidth="1"/>
    <col min="2" max="2" width="18" style="5" customWidth="1"/>
    <col min="3" max="3" width="9.125" style="5" customWidth="1"/>
    <col min="4" max="4" width="15.5" style="5" customWidth="1"/>
    <col min="5" max="5" width="13.375" style="5" customWidth="1"/>
    <col min="6" max="10" width="8.625" style="5" customWidth="1"/>
    <col min="11" max="11" width="26.25" style="5" customWidth="1"/>
    <col min="12" max="13" width="8.625" style="5" customWidth="1"/>
    <col min="14" max="16" width="9.25" style="5" customWidth="1"/>
    <col min="17" max="17" width="10.375" style="5" customWidth="1"/>
    <col min="18" max="22" width="9.25" style="5" customWidth="1"/>
    <col min="23" max="23" width="23.25" style="5" hidden="1" customWidth="1"/>
    <col min="24" max="24" width="5.5" style="5" hidden="1" customWidth="1"/>
    <col min="25" max="25" width="0" style="5" hidden="1" customWidth="1"/>
    <col min="26" max="16384" width="8" style="5" hidden="1"/>
  </cols>
  <sheetData>
    <row r="1" spans="1:25" ht="18.75" x14ac:dyDescent="0.3">
      <c r="B1" s="7" t="str">
        <f>[1]הוראות!B29</f>
        <v>נספח ב3 מדדי תביעות בקצבת נכות (א.כ.ע), ריסק מוות וקצבת שארים</v>
      </c>
    </row>
    <row r="2" spans="1:25" ht="20.25" x14ac:dyDescent="0.2">
      <c r="B2" s="9" t="str">
        <f>[1]הוראות!B13</f>
        <v>מור קופות גמל בע"מ</v>
      </c>
    </row>
    <row r="3" spans="1:25" ht="12.75" customHeight="1" x14ac:dyDescent="0.3">
      <c r="A3" s="8"/>
      <c r="B3" s="10" t="str">
        <f>CONCATENATE([1]הוראות!Z13,[1]הוראות!F13)</f>
        <v>הנתונים ביחידות בודדות לשנת 2023</v>
      </c>
      <c r="C3" s="8"/>
      <c r="D3" s="8"/>
      <c r="E3" s="8"/>
      <c r="F3" s="8"/>
      <c r="G3" s="8"/>
      <c r="H3" s="8"/>
      <c r="I3" s="8"/>
      <c r="J3" s="8"/>
      <c r="K3" s="8"/>
      <c r="L3" s="8"/>
      <c r="M3" s="8"/>
      <c r="N3" s="8"/>
      <c r="O3" s="8"/>
      <c r="P3" s="8"/>
      <c r="Q3" s="8"/>
      <c r="R3" s="8"/>
      <c r="S3" s="8"/>
    </row>
    <row r="4" spans="1:25" ht="13.5" customHeight="1" x14ac:dyDescent="0.3">
      <c r="A4" s="7"/>
      <c r="B4" s="1" t="s">
        <v>0</v>
      </c>
    </row>
    <row r="5" spans="1:25" x14ac:dyDescent="0.2"/>
    <row r="6" spans="1:25" ht="13.5" thickBot="1" x14ac:dyDescent="0.25"/>
    <row r="7" spans="1:25" x14ac:dyDescent="0.2">
      <c r="A7" s="74"/>
      <c r="B7" s="29" t="s">
        <v>42</v>
      </c>
      <c r="C7" s="66" t="s">
        <v>85</v>
      </c>
      <c r="D7" s="66" t="s">
        <v>86</v>
      </c>
      <c r="E7" s="26" t="s">
        <v>45</v>
      </c>
      <c r="F7" s="61" t="s">
        <v>87</v>
      </c>
      <c r="G7" s="61" t="s">
        <v>88</v>
      </c>
      <c r="H7" s="61" t="s">
        <v>89</v>
      </c>
      <c r="I7" s="61" t="s">
        <v>90</v>
      </c>
      <c r="J7" s="62" t="s">
        <v>91</v>
      </c>
      <c r="K7" s="26" t="s">
        <v>46</v>
      </c>
      <c r="L7" s="61" t="s">
        <v>92</v>
      </c>
      <c r="M7" s="61" t="s">
        <v>93</v>
      </c>
      <c r="N7" s="61" t="s">
        <v>94</v>
      </c>
      <c r="O7" s="61" t="s">
        <v>95</v>
      </c>
      <c r="P7" s="62" t="s">
        <v>96</v>
      </c>
      <c r="Q7" s="26" t="s">
        <v>47</v>
      </c>
      <c r="R7" s="61" t="s">
        <v>97</v>
      </c>
      <c r="S7" s="61" t="s">
        <v>98</v>
      </c>
      <c r="T7" s="61" t="s">
        <v>99</v>
      </c>
      <c r="U7" s="61" t="s">
        <v>100</v>
      </c>
      <c r="V7" s="61" t="s">
        <v>101</v>
      </c>
    </row>
    <row r="8" spans="1:25" ht="25.5" customHeight="1" x14ac:dyDescent="0.2">
      <c r="A8" s="75"/>
      <c r="B8" s="66" t="s">
        <v>85</v>
      </c>
      <c r="C8" s="66" t="s">
        <v>85</v>
      </c>
      <c r="D8" s="66" t="s">
        <v>85</v>
      </c>
      <c r="E8" s="27" t="s">
        <v>43</v>
      </c>
      <c r="F8" s="11" t="s">
        <v>73</v>
      </c>
      <c r="G8" s="11" t="s">
        <v>1</v>
      </c>
      <c r="H8" s="11" t="s">
        <v>2</v>
      </c>
      <c r="I8" s="11" t="s">
        <v>3</v>
      </c>
      <c r="J8" s="28" t="s">
        <v>4</v>
      </c>
      <c r="K8" s="27" t="s">
        <v>43</v>
      </c>
      <c r="L8" s="11" t="s">
        <v>73</v>
      </c>
      <c r="M8" s="11" t="s">
        <v>1</v>
      </c>
      <c r="N8" s="11" t="s">
        <v>2</v>
      </c>
      <c r="O8" s="11" t="s">
        <v>3</v>
      </c>
      <c r="P8" s="28" t="s">
        <v>4</v>
      </c>
      <c r="Q8" s="27" t="s">
        <v>43</v>
      </c>
      <c r="R8" s="11" t="s">
        <v>73</v>
      </c>
      <c r="S8" s="11" t="s">
        <v>1</v>
      </c>
      <c r="T8" s="11" t="s">
        <v>2</v>
      </c>
      <c r="U8" s="11" t="s">
        <v>3</v>
      </c>
      <c r="V8" s="80" t="s">
        <v>4</v>
      </c>
    </row>
    <row r="9" spans="1:25" ht="13.5" thickBot="1" x14ac:dyDescent="0.25">
      <c r="A9" s="76"/>
      <c r="B9" s="67" t="s">
        <v>85</v>
      </c>
      <c r="C9" s="67" t="s">
        <v>85</v>
      </c>
      <c r="D9" s="67" t="s">
        <v>85</v>
      </c>
      <c r="E9" s="12" t="s">
        <v>5</v>
      </c>
      <c r="F9" s="13" t="s">
        <v>6</v>
      </c>
      <c r="G9" s="14" t="s">
        <v>7</v>
      </c>
      <c r="H9" s="14" t="s">
        <v>8</v>
      </c>
      <c r="I9" s="14" t="s">
        <v>9</v>
      </c>
      <c r="J9" s="15" t="s">
        <v>10</v>
      </c>
      <c r="K9" s="12" t="s">
        <v>11</v>
      </c>
      <c r="L9" s="13" t="s">
        <v>12</v>
      </c>
      <c r="M9" s="14" t="s">
        <v>13</v>
      </c>
      <c r="N9" s="14" t="s">
        <v>14</v>
      </c>
      <c r="O9" s="14" t="s">
        <v>15</v>
      </c>
      <c r="P9" s="15" t="s">
        <v>16</v>
      </c>
      <c r="Q9" s="12" t="s">
        <v>17</v>
      </c>
      <c r="R9" s="13" t="s">
        <v>18</v>
      </c>
      <c r="S9" s="14" t="s">
        <v>19</v>
      </c>
      <c r="T9" s="14" t="s">
        <v>20</v>
      </c>
      <c r="U9" s="14" t="s">
        <v>21</v>
      </c>
      <c r="V9" s="56" t="s">
        <v>22</v>
      </c>
      <c r="W9" s="5" t="s">
        <v>26</v>
      </c>
      <c r="X9" s="5" t="s">
        <v>27</v>
      </c>
      <c r="Y9" s="5" t="s">
        <v>28</v>
      </c>
    </row>
    <row r="10" spans="1:25" x14ac:dyDescent="0.2">
      <c r="A10" s="76" t="s">
        <v>29</v>
      </c>
      <c r="B10" s="30" t="s">
        <v>30</v>
      </c>
      <c r="C10" s="83" t="s">
        <v>85</v>
      </c>
      <c r="D10" s="83" t="s">
        <v>85</v>
      </c>
      <c r="E10" s="63" t="s">
        <v>85</v>
      </c>
      <c r="F10" s="84" t="s">
        <v>85</v>
      </c>
      <c r="G10" s="64" t="s">
        <v>85</v>
      </c>
      <c r="H10" s="64" t="s">
        <v>85</v>
      </c>
      <c r="I10" s="64" t="s">
        <v>85</v>
      </c>
      <c r="J10" s="65" t="s">
        <v>85</v>
      </c>
      <c r="K10" s="63" t="s">
        <v>85</v>
      </c>
      <c r="L10" s="84" t="s">
        <v>85</v>
      </c>
      <c r="M10" s="64" t="s">
        <v>85</v>
      </c>
      <c r="N10" s="64" t="s">
        <v>85</v>
      </c>
      <c r="O10" s="64" t="s">
        <v>85</v>
      </c>
      <c r="P10" s="65" t="s">
        <v>85</v>
      </c>
      <c r="Q10" s="63" t="s">
        <v>85</v>
      </c>
      <c r="R10" s="84" t="s">
        <v>85</v>
      </c>
      <c r="S10" s="64" t="s">
        <v>85</v>
      </c>
      <c r="T10" s="64" t="s">
        <v>85</v>
      </c>
      <c r="U10" s="64" t="s">
        <v>85</v>
      </c>
      <c r="V10" s="85" t="s">
        <v>85</v>
      </c>
    </row>
    <row r="11" spans="1:25" x14ac:dyDescent="0.2">
      <c r="A11" s="77">
        <v>3</v>
      </c>
      <c r="B11" s="17" t="s">
        <v>74</v>
      </c>
      <c r="C11" s="68" t="s">
        <v>85</v>
      </c>
      <c r="D11" s="69" t="s">
        <v>85</v>
      </c>
      <c r="E11" s="18">
        <f>SUM(F11:J11)</f>
        <v>0.65217391304347827</v>
      </c>
      <c r="F11" s="19">
        <f>IF(('[1] פנסיוני א3'!D12+'[1] פנסיוני א3'!K12+'[1] פנסיוני א3'!E12+'[1] פנסיוני א3'!L12+'[1] פנסיוני א3'!D13+'[1] פנסיוני א3'!K13+'[1] פנסיוני א3'!E13+'[1] פנסיוני א3'!L13)=0,0,('[1] פנסיוני א3'!D12+'[1] פנסיוני א3'!K12+'[1] פנסיוני א3'!E12+'[1] פנסיוני א3'!L12+'[1] פנסיוני א3'!D13+'[1] פנסיוני א3'!K13+'[1] פנסיוני א3'!E13+'[1] פנסיוני א3'!L13)/('[1] פנסיוני א3'!$C$17+'[1] פנסיוני א3'!$J$17))</f>
        <v>0.21739130434782608</v>
      </c>
      <c r="G11" s="19">
        <f>IF(('[1] פנסיוני א3'!F12+'[1] פנסיוני א3'!M12+'[1] פנסיוני א3'!F13+'[1] פנסיוני א3'!M13)=0,0,('[1] פנסיוני א3'!F12+'[1] פנסיוני א3'!M12+'[1] פנסיוני א3'!F13+'[1] פנסיוני א3'!M13)/('[1] פנסיוני א3'!$C$17+'[1] פנסיוני א3'!$J$17))</f>
        <v>0.30434782608695654</v>
      </c>
      <c r="H11" s="19">
        <f>IF(('[1] פנסיוני א3'!G12+'[1] פנסיוני א3'!N12+'[1] פנסיוני א3'!G13+'[1] פנסיוני א3'!N13)=0,0,('[1] פנסיוני א3'!G12+'[1] פנסיוני א3'!N12+'[1] פנסיוני א3'!G13+'[1] פנסיוני א3'!N13)/('[1] פנסיוני א3'!$C$17+'[1] פנסיוני א3'!$J$17))</f>
        <v>8.6956521739130432E-2</v>
      </c>
      <c r="I11" s="19">
        <f>IF(('[1] פנסיוני א3'!H12+'[1] פנסיוני א3'!O12+'[1] פנסיוני א3'!H13+'[1] פנסיוני א3'!O13)=0,0,('[1] פנסיוני א3'!H12+'[1] פנסיוני א3'!O12+'[1] פנסיוני א3'!H13+'[1] פנסיוני א3'!O13)/('[1] פנסיוני א3'!$C$17+'[1] פנסיוני א3'!$J$17))</f>
        <v>4.3478260869565216E-2</v>
      </c>
      <c r="J11" s="19">
        <f>IF(('[1] פנסיוני א3'!I12+'[1] פנסיוני א3'!P12+'[1] פנסיוני א3'!I13+'[1] פנסיוני א3'!P13)=0,0,('[1] פנסיוני א3'!I12+'[1] פנסיוני א3'!P12+'[1] פנסיוני א3'!I13+'[1] פנסיוני א3'!P13)/('[1] פנסיוני א3'!$C$17+'[1] פנסיוני א3'!$J$17))</f>
        <v>0</v>
      </c>
      <c r="K11" s="18">
        <f>SUM(L11:P11)</f>
        <v>0</v>
      </c>
      <c r="L11" s="19">
        <f>IF(('[1] פנסיוני א3'!R12+'[1] פנסיוני א3'!Y12+'[1] פנסיוני א3'!S12+'[1] פנסיוני א3'!Z12+'[1] פנסיוני א3'!R13+'[1] פנסיוני א3'!Y13+'[1] פנסיוני א3'!S13+'[1] פנסיוני א3'!Z13)=0,0,('[1] פנסיוני א3'!R12+'[1] פנסיוני א3'!Y12+'[1] פנסיוני א3'!S12+'[1] פנסיוני א3'!Z12+'[1] פנסיוני א3'!R13+'[1] פנסיוני א3'!Y13+'[1] פנסיוני א3'!S13+'[1] פנסיוני א3'!Z13)/('[1] פנסיוני א3'!$Q$17+'[1] פנסיוני א3'!$X$17))</f>
        <v>0</v>
      </c>
      <c r="M11" s="19">
        <f>IF(('[1] פנסיוני א3'!T12+'[1] פנסיוני א3'!AA12+'[1] פנסיוני א3'!T13+'[1] פנסיוני א3'!AA13)=0,0,('[1] פנסיוני א3'!T12+'[1] פנסיוני א3'!AA12+'[1] פנסיוני א3'!T13+'[1] פנסיוני א3'!AA13)/('[1] פנסיוני א3'!$Q$17+'[1] פנסיוני א3'!$X$17))</f>
        <v>0</v>
      </c>
      <c r="N11" s="19">
        <f>IF(('[1] פנסיוני א3'!U12+'[1] פנסיוני א3'!AB12+'[1] פנסיוני א3'!U13+'[1] פנסיוני א3'!AB13)=0,0,('[1] פנסיוני א3'!U12+'[1] פנסיוני א3'!AB12+'[1] פנסיוני א3'!U13+'[1] פנסיוני א3'!AB13)/('[1] פנסיוני א3'!$Q$17+'[1] פנסיוני א3'!$X$17))</f>
        <v>0</v>
      </c>
      <c r="O11" s="19">
        <f>IF(('[1] פנסיוני א3'!V12+'[1] פנסיוני א3'!AC12+'[1] פנסיוני א3'!V13+'[1] פנסיוני א3'!AC13)=0,0,('[1] פנסיוני א3'!V12+'[1] פנסיוני א3'!AC12+'[1] פנסיוני א3'!V13+'[1] פנסיוני א3'!AC13)/('[1] פנסיוני א3'!$Q$17+'[1] פנסיוני א3'!$X$17))</f>
        <v>0</v>
      </c>
      <c r="P11" s="19">
        <f>IF(('[1] פנסיוני א3'!W12+'[1] פנסיוני א3'!AD12+'[1] פנסיוני א3'!W13+'[1] פנסיוני א3'!AD13)=0,0,('[1] פנסיוני א3'!W12+'[1] פנסיוני א3'!AD12+'[1] פנסיוני א3'!W13+'[1] פנסיוני א3'!AD13)/('[1] פנסיוני א3'!$Q$17+'[1] פנסיוני א3'!$X$17))</f>
        <v>0</v>
      </c>
      <c r="Q11" s="18">
        <f>SUM(R11:V11)</f>
        <v>1</v>
      </c>
      <c r="R11" s="19">
        <f>IF('[1] פנסיוני א3'!AF12+'[1] פנסיוני א3'!AG12+'[1] פנסיוני א3'!AF13+'[1] פנסיוני א3'!AG13=0,0,('[1] פנסיוני א3'!AF12+'[1] פנסיוני א3'!AG12+'[1] פנסיוני א3'!AF13+'[1] פנסיוני א3'!AG13)/'[1] פנסיוני א3'!$AE$17)</f>
        <v>0.66666666666666663</v>
      </c>
      <c r="S11" s="19">
        <f>IF('[1] פנסיוני א3'!AH12+'[1] פנסיוני א3'!AH13=0,0,('[1] פנסיוני א3'!AH12+'[1] פנסיוני א3'!AH13)/'[1] פנסיוני א3'!$AE$17)</f>
        <v>0.33333333333333331</v>
      </c>
      <c r="T11" s="19">
        <f>IF('[1] פנסיוני א3'!AI12+'[1] פנסיוני א3'!AI13=0,0,('[1] פנסיוני א3'!AI12+'[1] פנסיוני א3'!AI13)/'[1] פנסיוני א3'!$AE$17)</f>
        <v>0</v>
      </c>
      <c r="U11" s="19">
        <f>IF('[1] פנסיוני א3'!AJ12+'[1] פנסיוני א3'!AJ13=0,0,('[1] פנסיוני א3'!AJ12+'[1] פנסיוני א3'!AJ13)/'[1] פנסיוני א3'!$AE$17)</f>
        <v>0</v>
      </c>
      <c r="V11" s="81">
        <f>IF('[1] פנסיוני א3'!AK12+'[1] פנסיוני א3'!AK13=0,0,('[1] פנסיוני א3'!AK12+'[1] פנסיוני א3'!AK13)/'[1] פנסיוני א3'!$AE$17)</f>
        <v>0</v>
      </c>
    </row>
    <row r="12" spans="1:25" x14ac:dyDescent="0.2">
      <c r="A12" s="77">
        <v>4</v>
      </c>
      <c r="B12" s="17" t="s">
        <v>31</v>
      </c>
      <c r="C12" s="68" t="s">
        <v>85</v>
      </c>
      <c r="D12" s="69" t="s">
        <v>85</v>
      </c>
      <c r="E12" s="18">
        <f>SUM(F12:J12)</f>
        <v>0.34782608695652173</v>
      </c>
      <c r="F12" s="19">
        <f>IF(('[1] פנסיוני א3'!D14+'[1] פנסיוני א3'!K14+'[1] פנסיוני א3'!E14+'[1] פנסיוני א3'!L14)=0,0,('[1] פנסיוני א3'!D14+'[1] פנסיוני א3'!K14+'[1] פנסיוני א3'!E14+'[1] פנסיוני א3'!L14)/('[1] פנסיוני א3'!$C$17+'[1] פנסיוני א3'!$J$17))</f>
        <v>0.30434782608695654</v>
      </c>
      <c r="G12" s="19">
        <f>IF(('[1] פנסיוני א3'!F14+'[1] פנסיוני א3'!M14)=0,0,('[1] פנסיוני א3'!F14+'[1] פנסיוני א3'!M14)/('[1] פנסיוני א3'!$C$17+'[1] פנסיוני א3'!$J$17))</f>
        <v>0</v>
      </c>
      <c r="H12" s="19">
        <f>IF(('[1] פנסיוני א3'!G14+'[1] פנסיוני א3'!N14)=0,0,('[1] פנסיוני א3'!G14+'[1] פנסיוני א3'!N14)/('[1] פנסיוני א3'!$C$17+'[1] פנסיוני א3'!$J$17))</f>
        <v>0</v>
      </c>
      <c r="I12" s="19">
        <f>IF(('[1] פנסיוני א3'!H14+'[1] פנסיוני א3'!O14)=0,0,('[1] פנסיוני א3'!H14+'[1] פנסיוני א3'!O14)/('[1] פנסיוני א3'!$C$17+'[1] פנסיוני א3'!$J$17))</f>
        <v>4.3478260869565216E-2</v>
      </c>
      <c r="J12" s="19">
        <f>IF(('[1] פנסיוני א3'!I14+'[1] פנסיוני א3'!P14)=0,0,('[1] פנסיוני א3'!I14+'[1] פנסיוני א3'!P14)/('[1] פנסיוני א3'!$C$17+'[1] פנסיוני א3'!$J$17))</f>
        <v>0</v>
      </c>
      <c r="K12" s="18">
        <f>SUM(L12:P12)</f>
        <v>0</v>
      </c>
      <c r="L12" s="19">
        <f>IF(('[1] פנסיוני א3'!R14+'[1] פנסיוני א3'!Y14+'[1] פנסיוני א3'!S14+'[1] פנסיוני א3'!Z14)=0,0,('[1] פנסיוני א3'!R14+'[1] פנסיוני א3'!Y14+'[1] פנסיוני א3'!S14+'[1] פנסיוני א3'!Z14)/('[1] פנסיוני א3'!$Q$17+'[1] פנסיוני א3'!$X$17))</f>
        <v>0</v>
      </c>
      <c r="M12" s="19">
        <f>IF(('[1] פנסיוני א3'!T14+'[1] פנסיוני א3'!AA14)=0,0,('[1] פנסיוני א3'!T14+'[1] פנסיוני א3'!AA14)/('[1] פנסיוני א3'!$Q$17+'[1] פנסיוני א3'!$X$17))</f>
        <v>0</v>
      </c>
      <c r="N12" s="19">
        <f>IF(('[1] פנסיוני א3'!U14+'[1] פנסיוני א3'!AB14)=0,0,('[1] פנסיוני א3'!U14+'[1] פנסיוני א3'!AB14)/('[1] פנסיוני א3'!$Q$17+'[1] פנסיוני א3'!$X$17))</f>
        <v>0</v>
      </c>
      <c r="O12" s="19">
        <f>IF(('[1] פנסיוני א3'!V14+'[1] פנסיוני א3'!AC14)=0,0,('[1] פנסיוני א3'!V14+'[1] פנסיוני א3'!AC14)/('[1] פנסיוני א3'!$Q$17+'[1] פנסיוני א3'!$X$17))</f>
        <v>0</v>
      </c>
      <c r="P12" s="19">
        <f>IF(('[1] פנסיוני א3'!W14+'[1] פנסיוני א3'!AD14)=0,0,('[1] פנסיוני א3'!W14+'[1] פנסיוני א3'!AD14)/('[1] פנסיוני א3'!$Q$17+'[1] פנסיוני א3'!$X$17))</f>
        <v>0</v>
      </c>
      <c r="Q12" s="18">
        <f>SUM(R12:V12)</f>
        <v>0</v>
      </c>
      <c r="R12" s="19">
        <f>IF('[1] פנסיוני א3'!AF14+'[1] פנסיוני א3'!AG14=0,0,('[1] פנסיוני א3'!AF14+'[1] פנסיוני א3'!AG14)/'[1] פנסיוני א3'!$AE$17)</f>
        <v>0</v>
      </c>
      <c r="S12" s="19">
        <f>IF('[1] פנסיוני א3'!AH14=0,0,'[1] פנסיוני א3'!AH14/'[1] פנסיוני א3'!$AE$17)</f>
        <v>0</v>
      </c>
      <c r="T12" s="19">
        <f>IF('[1] פנסיוני א3'!AI14=0,0,'[1] פנסיוני א3'!AI14/'[1] פנסיוני א3'!$AE$17)</f>
        <v>0</v>
      </c>
      <c r="U12" s="19">
        <f>IF('[1] פנסיוני א3'!AJ14=0,0,'[1] פנסיוני א3'!AJ14/'[1] פנסיוני א3'!$AE$17)</f>
        <v>0</v>
      </c>
      <c r="V12" s="81">
        <f>IF('[1] פנסיוני א3'!AK14=0,0,'[1] פנסיוני א3'!AK14/'[1] פנסיוני א3'!$AE$17)</f>
        <v>0</v>
      </c>
    </row>
    <row r="13" spans="1:25" x14ac:dyDescent="0.2">
      <c r="A13" s="77">
        <v>5</v>
      </c>
      <c r="B13" s="20" t="s">
        <v>32</v>
      </c>
      <c r="C13" s="70" t="s">
        <v>85</v>
      </c>
      <c r="D13" s="70" t="s">
        <v>85</v>
      </c>
      <c r="E13" s="18">
        <f>SUM(F13:J13)</f>
        <v>0</v>
      </c>
      <c r="F13" s="19">
        <f>IF(('[1] פנסיוני א3'!D15+'[1] פנסיוני א3'!K15+'[1] פנסיוני א3'!E15+'[1] פנסיוני א3'!L15)=0,0,('[1] פנסיוני א3'!D15+'[1] פנסיוני א3'!K15+'[1] פנסיוני א3'!E15+'[1] פנסיוני א3'!L15)/('[1] פנסיוני א3'!$C$17+'[1] פנסיוני א3'!$J$17))</f>
        <v>0</v>
      </c>
      <c r="G13" s="19">
        <f>IF(('[1] פנסיוני א3'!F15+'[1] פנסיוני א3'!M15)=0,0,('[1] פנסיוני א3'!F15+'[1] פנסיוני א3'!M15)/('[1] פנסיוני א3'!$C$17+'[1] פנסיוני א3'!$J$17))</f>
        <v>0</v>
      </c>
      <c r="H13" s="19">
        <f>IF(('[1] פנסיוני א3'!G15+'[1] פנסיוני א3'!N15)=0,0,('[1] פנסיוני א3'!G15+'[1] פנסיוני א3'!N15)/('[1] פנסיוני א3'!$C$17+'[1] פנסיוני א3'!$J$17))</f>
        <v>0</v>
      </c>
      <c r="I13" s="19">
        <f>IF(('[1] פנסיוני א3'!H15+'[1] פנסיוני א3'!O15)=0,0,('[1] פנסיוני א3'!H15+'[1] פנסיוני א3'!O15)/('[1] פנסיוני א3'!$C$17+'[1] פנסיוני א3'!$J$17))</f>
        <v>0</v>
      </c>
      <c r="J13" s="19">
        <f>IF(('[1] פנסיוני א3'!I15+'[1] פנסיוני א3'!P15)=0,0,('[1] פנסיוני א3'!I15+'[1] פנסיוני א3'!P15)/('[1] פנסיוני א3'!$C$17+'[1] פנסיוני א3'!$J$17))</f>
        <v>0</v>
      </c>
      <c r="K13" s="18">
        <f>SUM(L13:P13)</f>
        <v>0</v>
      </c>
      <c r="L13" s="19">
        <f>IF(('[1] פנסיוני א3'!R15+'[1] פנסיוני א3'!Y15+'[1] פנסיוני א3'!S15+'[1] פנסיוני א3'!Z15)=0,0,('[1] פנסיוני א3'!R15+'[1] פנסיוני א3'!Y15+'[1] פנסיוני א3'!S15+'[1] פנסיוני א3'!Z15)/('[1] פנסיוני א3'!$Q$17+'[1] פנסיוני א3'!$X$17))</f>
        <v>0</v>
      </c>
      <c r="M13" s="19">
        <f>IF(('[1] פנסיוני א3'!T15+'[1] פנסיוני א3'!AA15)=0,0,('[1] פנסיוני א3'!T15+'[1] פנסיוני א3'!AA15)/('[1] פנסיוני א3'!$Q$17+'[1] פנסיוני א3'!$X$17))</f>
        <v>0</v>
      </c>
      <c r="N13" s="19">
        <f>IF(('[1] פנסיוני א3'!U15+'[1] פנסיוני א3'!AB15)=0,0,('[1] פנסיוני א3'!U15+'[1] פנסיוני א3'!AB15)/('[1] פנסיוני א3'!$Q$17+'[1] פנסיוני א3'!$X$17))</f>
        <v>0</v>
      </c>
      <c r="O13" s="19">
        <f>IF(('[1] פנסיוני א3'!V15+'[1] פנסיוני א3'!AC15)=0,0,('[1] פנסיוני א3'!V15+'[1] פנסיוני א3'!AC15)/('[1] פנסיוני א3'!$Q$17+'[1] פנסיוני א3'!$X$17))</f>
        <v>0</v>
      </c>
      <c r="P13" s="19">
        <f>IF(('[1] פנסיוני א3'!W15+'[1] פנסיוני א3'!AD15)=0,0,('[1] פנסיוני א3'!W15+'[1] פנסיוני א3'!AD15)/('[1] פנסיוני א3'!$Q$17+'[1] פנסיוני א3'!$X$17))</f>
        <v>0</v>
      </c>
      <c r="Q13" s="18">
        <f>SUM(R13:V13)</f>
        <v>0</v>
      </c>
      <c r="R13" s="19">
        <f>IF('[1] פנסיוני א3'!AF15+'[1] פנסיוני א3'!AG15=0,0,('[1] פנסיוני א3'!AF15+'[1] פנסיוני א3'!AG15)/'[1] פנסיוני א3'!$AE$17)</f>
        <v>0</v>
      </c>
      <c r="S13" s="19">
        <f>IF('[1] פנסיוני א3'!AH15=0,0,'[1] פנסיוני א3'!AH15/'[1] פנסיוני א3'!$AE$17)</f>
        <v>0</v>
      </c>
      <c r="T13" s="19">
        <f>IF('[1] פנסיוני א3'!AI15=0,0,'[1] פנסיוני א3'!AI15/'[1] פנסיוני א3'!$AE$17)</f>
        <v>0</v>
      </c>
      <c r="U13" s="19">
        <f>IF('[1] פנסיוני א3'!AJ15=0,0,'[1] פנסיוני א3'!AJ15/'[1] פנסיוני א3'!$AE$17)</f>
        <v>0</v>
      </c>
      <c r="V13" s="81">
        <f>IF('[1] פנסיוני א3'!AK15=0,0,'[1] פנסיוני א3'!AK15/'[1] פנסיוני א3'!$AE$17)</f>
        <v>0</v>
      </c>
    </row>
    <row r="14" spans="1:25" x14ac:dyDescent="0.2">
      <c r="A14" s="77">
        <v>6</v>
      </c>
      <c r="B14" s="20" t="s">
        <v>33</v>
      </c>
      <c r="C14" s="70" t="s">
        <v>85</v>
      </c>
      <c r="D14" s="70" t="s">
        <v>85</v>
      </c>
      <c r="E14" s="18">
        <f>SUM(F14:J14)</f>
        <v>0</v>
      </c>
      <c r="F14" s="19">
        <f>IF(('[1] פנסיוני א3'!D16+'[1] פנסיוני א3'!K16+'[1] פנסיוני א3'!E16+'[1] פנסיוני א3'!L16)=0,0,('[1] פנסיוני א3'!D16+'[1] פנסיוני א3'!K16+'[1] פנסיוני א3'!E16+'[1] פנסיוני א3'!L16)/('[1] פנסיוני א3'!$C$17+'[1] פנסיוני א3'!$J$17))</f>
        <v>0</v>
      </c>
      <c r="G14" s="19">
        <f>IF(('[1] פנסיוני א3'!F16+'[1] פנסיוני א3'!M16)=0,0,('[1] פנסיוני א3'!F16+'[1] פנסיוני א3'!M16)/('[1] פנסיוני א3'!$C$17+'[1] פנסיוני א3'!$J$17))</f>
        <v>0</v>
      </c>
      <c r="H14" s="19">
        <f>IF(('[1] פנסיוני א3'!G16+'[1] פנסיוני א3'!N16)=0,0,('[1] פנסיוני א3'!G16+'[1] פנסיוני א3'!N16)/('[1] פנסיוני א3'!$C$17+'[1] פנסיוני א3'!$J$17))</f>
        <v>0</v>
      </c>
      <c r="I14" s="19">
        <f>IF(('[1] פנסיוני א3'!H16+'[1] פנסיוני א3'!O16)=0,0,('[1] פנסיוני א3'!H16+'[1] פנסיוני א3'!O16)/('[1] פנסיוני א3'!$C$17+'[1] פנסיוני א3'!$J$17))</f>
        <v>0</v>
      </c>
      <c r="J14" s="19">
        <f>IF(('[1] פנסיוני א3'!I16+'[1] פנסיוני א3'!P16)=0,0,('[1] פנסיוני א3'!I16+'[1] פנסיוני א3'!P16)/('[1] פנסיוני א3'!$C$17+'[1] פנסיוני א3'!$J$17))</f>
        <v>0</v>
      </c>
      <c r="K14" s="18">
        <f>SUM(L14:P14)</f>
        <v>0</v>
      </c>
      <c r="L14" s="19">
        <f>IF(('[1] פנסיוני א3'!R16+'[1] פנסיוני א3'!Y16+'[1] פנסיוני א3'!S16+'[1] פנסיוני א3'!Z16)=0,0,('[1] פנסיוני א3'!R16+'[1] פנסיוני א3'!Y16+'[1] פנסיוני א3'!S16+'[1] פנסיוני א3'!Z16)/('[1] פנסיוני א3'!$Q$17+'[1] פנסיוני א3'!$X$17))</f>
        <v>0</v>
      </c>
      <c r="M14" s="19">
        <f>IF(('[1] פנסיוני א3'!T16+'[1] פנסיוני א3'!AA16)=0,0,('[1] פנסיוני א3'!T16+'[1] פנסיוני א3'!AA16)/('[1] פנסיוני א3'!$Q$17+'[1] פנסיוני א3'!$X$17))</f>
        <v>0</v>
      </c>
      <c r="N14" s="19">
        <f>IF(('[1] פנסיוני א3'!U16+'[1] פנסיוני א3'!AB16)=0,0,('[1] פנסיוני א3'!U16+'[1] פנסיוני א3'!AB16)/('[1] פנסיוני א3'!$Q$17+'[1] פנסיוני א3'!$X$17))</f>
        <v>0</v>
      </c>
      <c r="O14" s="19">
        <f>IF(('[1] פנסיוני א3'!V16+'[1] פנסיוני א3'!AC16)=0,0,('[1] פנסיוני א3'!V16+'[1] פנסיוני א3'!AC16)/('[1] פנסיוני א3'!$Q$17+'[1] פנסיוני א3'!$X$17))</f>
        <v>0</v>
      </c>
      <c r="P14" s="19">
        <f>IF(('[1] פנסיוני א3'!W16+'[1] פנסיוני א3'!AD16)=0,0,('[1] פנסיוני א3'!W16+'[1] פנסיוני א3'!AD16)/('[1] פנסיוני א3'!$Q$17+'[1] פנסיוני א3'!$X$17))</f>
        <v>0</v>
      </c>
      <c r="Q14" s="18">
        <f>SUM(R14:V14)</f>
        <v>0</v>
      </c>
      <c r="R14" s="19">
        <f>IF('[1] פנסיוני א3'!AF16+'[1] פנסיוני א3'!AG16=0,0,('[1] פנסיוני א3'!AF16+'[1] פנסיוני א3'!AG16)/'[1] פנסיוני א3'!$AE$17)</f>
        <v>0</v>
      </c>
      <c r="S14" s="19">
        <f>IF('[1] פנסיוני א3'!AH16=0,0,'[1] פנסיוני א3'!AH16/'[1] פנסיוני א3'!$AE$17)</f>
        <v>0</v>
      </c>
      <c r="T14" s="19">
        <f>IF('[1] פנסיוני א3'!AI16=0,0,'[1] פנסיוני א3'!AI16/'[1] פנסיוני א3'!$AE$17)</f>
        <v>0</v>
      </c>
      <c r="U14" s="19">
        <f>IF('[1] פנסיוני א3'!AJ16=0,0,'[1] פנסיוני א3'!AJ16/'[1] פנסיוני א3'!$AE$17)</f>
        <v>0</v>
      </c>
      <c r="V14" s="81">
        <f>IF('[1] פנסיוני א3'!AK16=0,0,'[1] פנסיוני א3'!AK16/'[1] פנסיוני א3'!$AE$17)</f>
        <v>0</v>
      </c>
    </row>
    <row r="15" spans="1:25" x14ac:dyDescent="0.2">
      <c r="A15" s="77">
        <v>7</v>
      </c>
      <c r="B15" s="20" t="s">
        <v>75</v>
      </c>
      <c r="C15" s="70" t="s">
        <v>85</v>
      </c>
      <c r="D15" s="70" t="s">
        <v>85</v>
      </c>
      <c r="E15" s="18">
        <f t="shared" ref="E15:V15" si="0">SUM(E11:E14)</f>
        <v>1</v>
      </c>
      <c r="F15" s="23">
        <f t="shared" si="0"/>
        <v>0.52173913043478259</v>
      </c>
      <c r="G15" s="23">
        <f t="shared" si="0"/>
        <v>0.30434782608695654</v>
      </c>
      <c r="H15" s="23">
        <f t="shared" si="0"/>
        <v>8.6956521739130432E-2</v>
      </c>
      <c r="I15" s="23">
        <f t="shared" si="0"/>
        <v>8.6956521739130432E-2</v>
      </c>
      <c r="J15" s="21">
        <f t="shared" si="0"/>
        <v>0</v>
      </c>
      <c r="K15" s="18">
        <f t="shared" si="0"/>
        <v>0</v>
      </c>
      <c r="L15" s="23">
        <f t="shared" si="0"/>
        <v>0</v>
      </c>
      <c r="M15" s="23">
        <f t="shared" si="0"/>
        <v>0</v>
      </c>
      <c r="N15" s="23">
        <f t="shared" si="0"/>
        <v>0</v>
      </c>
      <c r="O15" s="23">
        <f t="shared" si="0"/>
        <v>0</v>
      </c>
      <c r="P15" s="21">
        <f t="shared" si="0"/>
        <v>0</v>
      </c>
      <c r="Q15" s="18">
        <f t="shared" si="0"/>
        <v>1</v>
      </c>
      <c r="R15" s="23">
        <f t="shared" si="0"/>
        <v>0.66666666666666663</v>
      </c>
      <c r="S15" s="23">
        <f t="shared" si="0"/>
        <v>0.33333333333333331</v>
      </c>
      <c r="T15" s="23">
        <f t="shared" si="0"/>
        <v>0</v>
      </c>
      <c r="U15" s="23">
        <f t="shared" si="0"/>
        <v>0</v>
      </c>
      <c r="V15" s="57">
        <f t="shared" si="0"/>
        <v>0</v>
      </c>
    </row>
    <row r="16" spans="1:25" x14ac:dyDescent="0.2">
      <c r="A16" s="78" t="s">
        <v>34</v>
      </c>
      <c r="B16" s="31" t="s">
        <v>44</v>
      </c>
      <c r="C16" s="86" t="s">
        <v>85</v>
      </c>
      <c r="D16" s="86" t="s">
        <v>85</v>
      </c>
      <c r="E16" s="71" t="s">
        <v>85</v>
      </c>
      <c r="F16" s="87" t="s">
        <v>85</v>
      </c>
      <c r="G16" s="72" t="s">
        <v>85</v>
      </c>
      <c r="H16" s="72" t="s">
        <v>85</v>
      </c>
      <c r="I16" s="72" t="s">
        <v>85</v>
      </c>
      <c r="J16" s="73" t="s">
        <v>85</v>
      </c>
      <c r="K16" s="71" t="s">
        <v>85</v>
      </c>
      <c r="L16" s="87" t="s">
        <v>85</v>
      </c>
      <c r="M16" s="72" t="s">
        <v>85</v>
      </c>
      <c r="N16" s="72" t="s">
        <v>85</v>
      </c>
      <c r="O16" s="72" t="s">
        <v>85</v>
      </c>
      <c r="P16" s="73" t="s">
        <v>85</v>
      </c>
      <c r="Q16" s="71" t="s">
        <v>85</v>
      </c>
      <c r="R16" s="87" t="s">
        <v>85</v>
      </c>
      <c r="S16" s="72" t="s">
        <v>85</v>
      </c>
      <c r="T16" s="72" t="s">
        <v>85</v>
      </c>
      <c r="U16" s="72" t="s">
        <v>85</v>
      </c>
      <c r="V16" s="88" t="s">
        <v>85</v>
      </c>
    </row>
    <row r="17" spans="1:22" x14ac:dyDescent="0.2">
      <c r="A17" s="77">
        <v>1</v>
      </c>
      <c r="B17" s="32" t="s">
        <v>35</v>
      </c>
      <c r="C17" s="89" t="s">
        <v>85</v>
      </c>
      <c r="D17" s="90" t="s">
        <v>85</v>
      </c>
      <c r="E17" s="18">
        <f>SUM(F17:J17)</f>
        <v>0</v>
      </c>
      <c r="F17" s="19">
        <f>IF(('[1] פנסיוני א3'!D20+'[1] פנסיוני א3'!K20+'[1] פנסיוני א3'!E20+'[1] פנסיוני א3'!L20+'[1] פנסיוני א3'!E20+'[1] פנסיוני א3'!L20)=0,0,('[1] פנסיוני א3'!D20+'[1] פנסיוני א3'!K20+'[1] פנסיוני א3'!E20+'[1] פנסיוני א3'!L20)/('[1] פנסיוני א3'!$C$22+'[1] פנסיוני א3'!$J$22))</f>
        <v>0</v>
      </c>
      <c r="G17" s="19">
        <f>IF(('[1] פנסיוני א3'!F20+'[1] פנסיוני א3'!M20)=0,0,('[1] פנסיוני א3'!F20+'[1] פנסיוני א3'!M20)/('[1] פנסיוני א3'!$C$22+'[1] פנסיוני א3'!$J$22))</f>
        <v>0</v>
      </c>
      <c r="H17" s="19">
        <f>IF(('[1] פנסיוני א3'!G20+'[1] פנסיוני א3'!N20)=0,0,('[1] פנסיוני א3'!G20+'[1] פנסיוני א3'!N20)/('[1] פנסיוני א3'!$C$22+'[1] פנסיוני א3'!$J$22))</f>
        <v>0</v>
      </c>
      <c r="I17" s="19">
        <f>IF(('[1] פנסיוני א3'!H20+'[1] פנסיוני א3'!O20)=0,0,('[1] פנסיוני א3'!H20+'[1] פנסיוני א3'!O20)/('[1] פנסיוני א3'!$C$22+'[1] פנסיוני א3'!$J$22))</f>
        <v>0</v>
      </c>
      <c r="J17" s="19">
        <f>IF(('[1] פנסיוני א3'!I20+'[1] פנסיוני א3'!P20)=0,0,('[1] פנסיוני א3'!I20+'[1] פנסיוני א3'!P20)/('[1] פנסיוני א3'!$C$22+'[1] פנסיוני א3'!$J$22))</f>
        <v>0</v>
      </c>
      <c r="K17" s="18">
        <f>SUM(L17:P17)</f>
        <v>0</v>
      </c>
      <c r="L17" s="19">
        <f>IF(('[1] פנסיוני א3'!R20+'[1] פנסיוני א3'!Y20+'[1] פנסיוני א3'!S20+'[1] פנסיוני א3'!Z20)=0,0,('[1] פנסיוני א3'!R20+'[1] פנסיוני א3'!Y20+'[1] פנסיוני א3'!S20+'[1] פנסיוני א3'!Z20)/('[1] פנסיוני א3'!$Q$22+'[1] פנסיוני א3'!$X$22))</f>
        <v>0</v>
      </c>
      <c r="M17" s="19">
        <f>IF(('[1] פנסיוני א3'!T20+'[1] פנסיוני א3'!AA20)=0,0,('[1] פנסיוני א3'!T20+'[1] פנסיוני א3'!AA20)/('[1] פנסיוני א3'!$Q$22+'[1] פנסיוני א3'!$X$22))</f>
        <v>0</v>
      </c>
      <c r="N17" s="19">
        <f>IF(('[1] פנסיוני א3'!U20+'[1] פנסיוני א3'!AB20)=0,0,('[1] פנסיוני א3'!U20+'[1] פנסיוני א3'!AB20)/('[1] פנסיוני א3'!$Q$22+'[1] פנסיוני א3'!$X$22))</f>
        <v>0</v>
      </c>
      <c r="O17" s="19">
        <f>IF(('[1] פנסיוני א3'!V20+'[1] פנסיוני א3'!AC20)=0,0,('[1] פנסיוני א3'!V20+'[1] פנסיוני א3'!AC20)/('[1] פנסיוני א3'!$Q$22+'[1] פנסיוני א3'!$X$22))</f>
        <v>0</v>
      </c>
      <c r="P17" s="19">
        <f>IF(('[1] פנסיוני א3'!W20+'[1] פנסיוני א3'!AD20)=0,0,('[1] פנסיוני א3'!W20+'[1] פנסיוני א3'!AD20)/('[1] פנסיוני א3'!$Q$22+'[1] פנסיוני א3'!$X$22))</f>
        <v>0</v>
      </c>
      <c r="Q17" s="18">
        <f>SUM(R17:V17)</f>
        <v>0</v>
      </c>
      <c r="R17" s="19">
        <f>IF('[1] פנסיוני א3'!AF20+'[1] פנסיוני א3'!AG20=0,0,('[1] פנסיוני א3'!AF20+'[1] פנסיוני א3'!AG20)/'[1] פנסיוני א3'!$AE$22)</f>
        <v>0</v>
      </c>
      <c r="S17" s="19">
        <f>IF('[1] פנסיוני א3'!AH20=0,0,'[1] פנסיוני א3'!AH20/'[1] פנסיוני א3'!$AE$22)</f>
        <v>0</v>
      </c>
      <c r="T17" s="19">
        <f>IF('[1] פנסיוני א3'!AI20=0,0,'[1] פנסיוני א3'!AI20/'[1] פנסיוני א3'!$AE$22)</f>
        <v>0</v>
      </c>
      <c r="U17" s="19">
        <f>IF('[1] פנסיוני א3'!AJ20=0,0,'[1] פנסיוני א3'!AJ20/'[1] פנסיוני א3'!$AE$22)</f>
        <v>0</v>
      </c>
      <c r="V17" s="81">
        <f>IF('[1] פנסיוני א3'!AK20=0,0,'[1] פנסיוני א3'!AK20/'[1] פנסיוני א3'!$AE$22)</f>
        <v>0</v>
      </c>
    </row>
    <row r="18" spans="1:22" x14ac:dyDescent="0.2">
      <c r="A18" s="77">
        <v>2</v>
      </c>
      <c r="B18" s="32" t="s">
        <v>31</v>
      </c>
      <c r="C18" s="89" t="s">
        <v>85</v>
      </c>
      <c r="D18" s="90" t="s">
        <v>85</v>
      </c>
      <c r="E18" s="18">
        <f>SUM(F18:J18)</f>
        <v>0</v>
      </c>
      <c r="F18" s="19">
        <f>IF(('[1] פנסיוני א3'!D21+'[1] פנסיוני א3'!K21+'[1] פנסיוני א3'!E21+'[1] פנסיוני א3'!L21+'[1] פנסיוני א3'!E21+'[1] פנסיוני א3'!L21)=0,0,('[1] פנסיוני א3'!D21+'[1] פנסיוני א3'!K21+'[1] פנסיוני א3'!E21+'[1] פנסיוני א3'!L21)/('[1] פנסיוני א3'!$C$22+'[1] פנסיוני א3'!$J$22))</f>
        <v>0</v>
      </c>
      <c r="G18" s="19">
        <f>IF(('[1] פנסיוני א3'!F21+'[1] פנסיוני א3'!M21)=0,0,('[1] פנסיוני א3'!F21+'[1] פנסיוני א3'!M21)/('[1] פנסיוני א3'!$C$22+'[1] פנסיוני א3'!$J$22))</f>
        <v>0</v>
      </c>
      <c r="H18" s="19">
        <f>IF(('[1] פנסיוני א3'!G21+'[1] פנסיוני א3'!N21)=0,0,('[1] פנסיוני א3'!G21+'[1] פנסיוני א3'!N21)/('[1] פנסיוני א3'!$C$22+'[1] פנסיוני א3'!$J$22))</f>
        <v>0</v>
      </c>
      <c r="I18" s="19">
        <f>IF(('[1] פנסיוני א3'!H21+'[1] פנסיוני א3'!O21)=0,0,('[1] פנסיוני א3'!H21+'[1] פנסיוני א3'!O21)/('[1] פנסיוני א3'!$C$22+'[1] פנסיוני א3'!$J$22))</f>
        <v>0</v>
      </c>
      <c r="J18" s="19">
        <f>IF(('[1] פנסיוני א3'!I21+'[1] פנסיוני א3'!P21)=0,0,('[1] פנסיוני א3'!I21+'[1] פנסיוני א3'!P21)/('[1] פנסיוני א3'!$C$22+'[1] פנסיוני א3'!$J$22))</f>
        <v>0</v>
      </c>
      <c r="K18" s="18">
        <f>SUM(L18:P18)</f>
        <v>0</v>
      </c>
      <c r="L18" s="19">
        <f>IF(('[1] פנסיוני א3'!R21+'[1] פנסיוני א3'!Y21+'[1] פנסיוני א3'!S21+'[1] פנסיוני א3'!Z21)=0,0,('[1] פנסיוני א3'!R21+'[1] פנסיוני א3'!Y21+'[1] פנסיוני א3'!S21+'[1] פנסיוני א3'!Z21)/('[1] פנסיוני א3'!$Q$22+'[1] פנסיוני א3'!$X$22))</f>
        <v>0</v>
      </c>
      <c r="M18" s="19">
        <f>IF(('[1] פנסיוני א3'!T21+'[1] פנסיוני א3'!AA21)=0,0,('[1] פנסיוני א3'!T21+'[1] פנסיוני א3'!AA21)/('[1] פנסיוני א3'!$Q$22+'[1] פנסיוני א3'!$X$22))</f>
        <v>0</v>
      </c>
      <c r="N18" s="19">
        <f>IF(('[1] פנסיוני א3'!U21+'[1] פנסיוני א3'!AB21)=0,0,('[1] פנסיוני א3'!U21+'[1] פנסיוני א3'!AB21)/('[1] פנסיוני א3'!$Q$22+'[1] פנסיוני א3'!$X$22))</f>
        <v>0</v>
      </c>
      <c r="O18" s="19">
        <f>IF(('[1] פנסיוני א3'!V21+'[1] פנסיוני א3'!AC21)=0,0,('[1] פנסיוני א3'!V21+'[1] פנסיוני א3'!AC21)/('[1] פנסיוני א3'!$Q$22+'[1] פנסיוני א3'!$X$22))</f>
        <v>0</v>
      </c>
      <c r="P18" s="19">
        <f>IF(('[1] פנסיוני א3'!W21+'[1] פנסיוני א3'!AD21)=0,0,('[1] פנסיוני א3'!W21+'[1] פנסיוני א3'!AD21)/('[1] פנסיוני א3'!$Q$22+'[1] פנסיוני א3'!$X$22))</f>
        <v>0</v>
      </c>
      <c r="Q18" s="18">
        <f>SUM(R18:V18)</f>
        <v>0</v>
      </c>
      <c r="R18" s="19">
        <f>IF('[1] פנסיוני א3'!AF21+'[1] פנסיוני א3'!AG21=0,0,('[1] פנסיוני א3'!AF21+'[1] פנסיוני א3'!AG21)/'[1] פנסיוני א3'!$AE$22)</f>
        <v>0</v>
      </c>
      <c r="S18" s="19">
        <f>IF('[1] פנסיוני א3'!AH21=0,0,'[1] פנסיוני א3'!AH21/'[1] פנסיוני א3'!$AE$22)</f>
        <v>0</v>
      </c>
      <c r="T18" s="19">
        <f>IF('[1] פנסיוני א3'!AI21=0,0,'[1] פנסיוני א3'!AI21/'[1] פנסיוני א3'!$AE$22)</f>
        <v>0</v>
      </c>
      <c r="U18" s="19">
        <f>IF('[1] פנסיוני א3'!AJ21=0,0,'[1] פנסיוני א3'!AJ21/'[1] פנסיוני א3'!$AE$22)</f>
        <v>0</v>
      </c>
      <c r="V18" s="81">
        <f>IF('[1] פנסיוני א3'!AK21=0,0,'[1] פנסיוני א3'!AK21/'[1] פנסיוני א3'!$AE$22)</f>
        <v>0</v>
      </c>
    </row>
    <row r="19" spans="1:22" x14ac:dyDescent="0.2">
      <c r="A19" s="77">
        <v>3</v>
      </c>
      <c r="B19" s="20" t="s">
        <v>36</v>
      </c>
      <c r="C19" s="70" t="s">
        <v>85</v>
      </c>
      <c r="D19" s="70" t="s">
        <v>85</v>
      </c>
      <c r="E19" s="18">
        <f>SUM(E17:E18)</f>
        <v>0</v>
      </c>
      <c r="F19" s="23">
        <f t="shared" ref="F19:V19" si="1">SUM(F17:F18)</f>
        <v>0</v>
      </c>
      <c r="G19" s="23">
        <f t="shared" si="1"/>
        <v>0</v>
      </c>
      <c r="H19" s="23">
        <f t="shared" si="1"/>
        <v>0</v>
      </c>
      <c r="I19" s="23">
        <f t="shared" si="1"/>
        <v>0</v>
      </c>
      <c r="J19" s="21">
        <f t="shared" si="1"/>
        <v>0</v>
      </c>
      <c r="K19" s="18">
        <f t="shared" si="1"/>
        <v>0</v>
      </c>
      <c r="L19" s="23">
        <f t="shared" si="1"/>
        <v>0</v>
      </c>
      <c r="M19" s="23">
        <f t="shared" si="1"/>
        <v>0</v>
      </c>
      <c r="N19" s="23">
        <f t="shared" si="1"/>
        <v>0</v>
      </c>
      <c r="O19" s="23">
        <f t="shared" si="1"/>
        <v>0</v>
      </c>
      <c r="P19" s="21">
        <f t="shared" si="1"/>
        <v>0</v>
      </c>
      <c r="Q19" s="18">
        <f>SUM(Q17:Q18)</f>
        <v>0</v>
      </c>
      <c r="R19" s="23">
        <f t="shared" si="1"/>
        <v>0</v>
      </c>
      <c r="S19" s="23">
        <f t="shared" si="1"/>
        <v>0</v>
      </c>
      <c r="T19" s="23">
        <f t="shared" si="1"/>
        <v>0</v>
      </c>
      <c r="U19" s="23">
        <f t="shared" si="1"/>
        <v>0</v>
      </c>
      <c r="V19" s="57">
        <f t="shared" si="1"/>
        <v>0</v>
      </c>
    </row>
    <row r="20" spans="1:22" x14ac:dyDescent="0.2">
      <c r="A20" s="78" t="s">
        <v>37</v>
      </c>
      <c r="B20" s="33" t="s">
        <v>38</v>
      </c>
      <c r="C20" s="91" t="s">
        <v>85</v>
      </c>
      <c r="D20" s="92" t="s">
        <v>85</v>
      </c>
      <c r="E20" s="71" t="s">
        <v>85</v>
      </c>
      <c r="F20" s="87" t="s">
        <v>85</v>
      </c>
      <c r="G20" s="72" t="s">
        <v>85</v>
      </c>
      <c r="H20" s="72" t="s">
        <v>85</v>
      </c>
      <c r="I20" s="72" t="s">
        <v>85</v>
      </c>
      <c r="J20" s="73" t="s">
        <v>85</v>
      </c>
      <c r="K20" s="71" t="s">
        <v>85</v>
      </c>
      <c r="L20" s="87" t="s">
        <v>85</v>
      </c>
      <c r="M20" s="72" t="s">
        <v>85</v>
      </c>
      <c r="N20" s="72" t="s">
        <v>85</v>
      </c>
      <c r="O20" s="72" t="s">
        <v>85</v>
      </c>
      <c r="P20" s="73" t="s">
        <v>85</v>
      </c>
      <c r="Q20" s="71" t="s">
        <v>85</v>
      </c>
      <c r="R20" s="87" t="s">
        <v>85</v>
      </c>
      <c r="S20" s="72" t="s">
        <v>85</v>
      </c>
      <c r="T20" s="72" t="s">
        <v>85</v>
      </c>
      <c r="U20" s="72" t="s">
        <v>85</v>
      </c>
      <c r="V20" s="88" t="s">
        <v>85</v>
      </c>
    </row>
    <row r="21" spans="1:22" x14ac:dyDescent="0.2">
      <c r="A21" s="77">
        <v>1</v>
      </c>
      <c r="B21" s="32" t="s">
        <v>35</v>
      </c>
      <c r="C21" s="89" t="s">
        <v>85</v>
      </c>
      <c r="D21" s="90" t="s">
        <v>85</v>
      </c>
      <c r="E21" s="2">
        <f>SUM(F21:J21)</f>
        <v>0</v>
      </c>
      <c r="F21" s="19">
        <f>IF(('[1] פנסיוני א3'!D24+'[1] פנסיוני א3'!K24+'[1] פנסיוני א3'!E24+'[1] פנסיוני א3'!L24)=0,0,('[1] פנסיוני א3'!D24+'[1] פנסיוני א3'!K24+'[1] פנסיוני א3'!E24+'[1] פנסיוני א3'!L24)/('[1] פנסיוני א3'!$C$28+'[1] פנסיוני א3'!$J$28))</f>
        <v>0</v>
      </c>
      <c r="G21" s="19">
        <f>IF(('[1] פנסיוני א3'!F24+'[1] פנסיוני א3'!M24)=0,0,('[1] פנסיוני א3'!F24+'[1] פנסיוני א3'!M24)/('[1] פנסיוני א3'!$C$28+'[1] פנסיוני א3'!$J$28))</f>
        <v>0</v>
      </c>
      <c r="H21" s="19">
        <f>IF(('[1] פנסיוני א3'!G24+'[1] פנסיוני א3'!N24)=0,0,('[1] פנסיוני א3'!G24+'[1] פנסיוני א3'!N24)/('[1] פנסיוני א3'!$C$28+'[1] פנסיוני א3'!$J$28))</f>
        <v>0</v>
      </c>
      <c r="I21" s="19">
        <f>IF(('[1] פנסיוני א3'!H24+'[1] פנסיוני א3'!O24)=0,0,('[1] פנסיוני א3'!H24+'[1] פנסיוני א3'!O24)/('[1] פנסיוני א3'!$C$28+'[1] פנסיוני א3'!$J$28))</f>
        <v>0</v>
      </c>
      <c r="J21" s="19">
        <f>IF(('[1] פנסיוני א3'!I24+'[1] פנסיוני א3'!P24)=0,0,('[1] פנסיוני א3'!I24+'[1] פנסיוני א3'!P24)/('[1] פנסיוני א3'!$C$28+'[1] פנסיוני א3'!$J$28))</f>
        <v>0</v>
      </c>
      <c r="K21" s="2">
        <f>SUM(L21:P21)</f>
        <v>0</v>
      </c>
      <c r="L21" s="19">
        <f>IF(('[1] פנסיוני א3'!R24+'[1] פנסיוני א3'!Y24+'[1] פנסיוני א3'!S24+'[1] פנסיוני א3'!Z24)=0,0,('[1] פנסיוני א3'!R24+'[1] פנסיוני א3'!Y24+'[1] פנסיוני א3'!S24+'[1] פנסיוני א3'!Z24)/('[1] פנסיוני א3'!$Q$28+'[1] פנסיוני א3'!$X$28))</f>
        <v>0</v>
      </c>
      <c r="M21" s="19">
        <f>IF(('[1] פנסיוני א3'!T24+'[1] פנסיוני א3'!AA24)=0,0,('[1] פנסיוני א3'!T24+'[1] פנסיוני א3'!AA24)/('[1] פנסיוני א3'!$Q$28+'[1] פנסיוני א3'!$X$28))</f>
        <v>0</v>
      </c>
      <c r="N21" s="19">
        <f>IF(('[1] פנסיוני א3'!U24+'[1] פנסיוני א3'!AB24)=0,0,('[1] פנסיוני א3'!U24+'[1] פנסיוני א3'!AB24)/('[1] פנסיוני א3'!$Q$28+'[1] פנסיוני א3'!$X$28))</f>
        <v>0</v>
      </c>
      <c r="O21" s="19">
        <f>IF(('[1] פנסיוני א3'!V24+'[1] פנסיוני א3'!AC24)=0,0,('[1] פנסיוני א3'!V24+'[1] פנסיוני א3'!AC24)/('[1] פנסיוני א3'!$Q$28+'[1] פנסיוני א3'!$X$28))</f>
        <v>0</v>
      </c>
      <c r="P21" s="19">
        <f>IF(('[1] פנסיוני א3'!W24+'[1] פנסיוני א3'!AD24)=0,0,('[1] פנסיוני א3'!W24+'[1] פנסיוני א3'!AD24)/('[1] פנסיוני א3'!$Q$28+'[1] פנסיוני א3'!$X$28))</f>
        <v>0</v>
      </c>
      <c r="Q21" s="2">
        <f>SUM(R21:V21)</f>
        <v>0</v>
      </c>
      <c r="R21" s="19">
        <f>IF('[1] פנסיוני א3'!AF24+'[1] פנסיוני א3'!AG24=0,0,('[1] פנסיוני א3'!AF24+'[1] פנסיוני א3'!AG24)/'[1] פנסיוני א3'!$AE$28)</f>
        <v>0</v>
      </c>
      <c r="S21" s="19">
        <f>IF('[1] פנסיוני א3'!AH24=0,0,'[1] פנסיוני א3'!AH24/'[1] פנסיוני א3'!$AE$28)</f>
        <v>0</v>
      </c>
      <c r="T21" s="19">
        <f>IF('[1] פנסיוני א3'!AI24=0,0,'[1] פנסיוני א3'!AI24/'[1] פנסיוני א3'!$AE$28)</f>
        <v>0</v>
      </c>
      <c r="U21" s="19">
        <f>IF('[1] פנסיוני א3'!AJ24=0,0,'[1] פנסיוני א3'!AJ24/'[1] פנסיוני א3'!$AE$28)</f>
        <v>0</v>
      </c>
      <c r="V21" s="81">
        <f>IF('[1] פנסיוני א3'!AK24=0,0,'[1] פנסיוני א3'!AK24/'[1] פנסיוני א3'!$AE$28)</f>
        <v>0</v>
      </c>
    </row>
    <row r="22" spans="1:22" x14ac:dyDescent="0.2">
      <c r="A22" s="77">
        <v>2</v>
      </c>
      <c r="B22" s="32" t="s">
        <v>31</v>
      </c>
      <c r="C22" s="89" t="s">
        <v>85</v>
      </c>
      <c r="D22" s="90" t="s">
        <v>85</v>
      </c>
      <c r="E22" s="2">
        <f>SUM(F22:J22)</f>
        <v>0</v>
      </c>
      <c r="F22" s="19">
        <f>IF(('[1] פנסיוני א3'!D25+'[1] פנסיוני א3'!K25+'[1] פנסיוני א3'!E25+'[1] פנסיוני א3'!L25)=0,0,('[1] פנסיוני א3'!D25+'[1] פנסיוני א3'!K25+'[1] פנסיוני א3'!E25+'[1] פנסיוני א3'!L25)/('[1] פנסיוני א3'!$C$28+'[1] פנסיוני א3'!$J$28))</f>
        <v>0</v>
      </c>
      <c r="G22" s="19">
        <f>IF(('[1] פנסיוני א3'!F25+'[1] פנסיוני א3'!M25)=0,0,('[1] פנסיוני א3'!F25+'[1] פנסיוני א3'!M25)/('[1] פנסיוני א3'!$C$28+'[1] פנסיוני א3'!$J$28))</f>
        <v>0</v>
      </c>
      <c r="H22" s="19">
        <f>IF(('[1] פנסיוני א3'!G25+'[1] פנסיוני א3'!N25)=0,0,('[1] פנסיוני א3'!G25+'[1] פנסיוני א3'!N25)/('[1] פנסיוני א3'!$C$28+'[1] פנסיוני א3'!$J$28))</f>
        <v>0</v>
      </c>
      <c r="I22" s="19">
        <f>IF(('[1] פנסיוני א3'!H25+'[1] פנסיוני א3'!O25)=0,0,('[1] פנסיוני א3'!H25+'[1] פנסיוני א3'!O25)/('[1] פנסיוני א3'!$C$28+'[1] פנסיוני א3'!$J$28))</f>
        <v>0</v>
      </c>
      <c r="J22" s="19">
        <f>IF(('[1] פנסיוני א3'!I25+'[1] פנסיוני א3'!P25)=0,0,('[1] פנסיוני א3'!I25+'[1] פנסיוני א3'!P25)/('[1] פנסיוני א3'!$C$28+'[1] פנסיוני א3'!$J$28))</f>
        <v>0</v>
      </c>
      <c r="K22" s="2">
        <f>SUM(L22:P22)</f>
        <v>0</v>
      </c>
      <c r="L22" s="19">
        <f>IF(('[1] פנסיוני א3'!R25+'[1] פנסיוני א3'!Y25+'[1] פנסיוני א3'!S25+'[1] פנסיוני א3'!Z25)=0,0,('[1] פנסיוני א3'!R25+'[1] פנסיוני א3'!Y25+'[1] פנסיוני א3'!S25+'[1] פנסיוני א3'!Z25)/('[1] פנסיוני א3'!$Q$28+'[1] פנסיוני א3'!$X$28))</f>
        <v>0</v>
      </c>
      <c r="M22" s="19">
        <f>IF(('[1] פנסיוני א3'!T25+'[1] פנסיוני א3'!AA25)=0,0,('[1] פנסיוני א3'!T25+'[1] פנסיוני א3'!AA25)/('[1] פנסיוני א3'!$Q$28+'[1] פנסיוני א3'!$X$28))</f>
        <v>0</v>
      </c>
      <c r="N22" s="19">
        <f>IF(('[1] פנסיוני א3'!U25+'[1] פנסיוני א3'!AB25)=0,0,('[1] פנסיוני א3'!U25+'[1] פנסיוני א3'!AB25)/('[1] פנסיוני א3'!$Q$28+'[1] פנסיוני א3'!$X$28))</f>
        <v>0</v>
      </c>
      <c r="O22" s="19">
        <f>IF(('[1] פנסיוני א3'!V25+'[1] פנסיוני א3'!AC25)=0,0,('[1] פנסיוני א3'!V25+'[1] פנסיוני א3'!AC25)/('[1] פנסיוני א3'!$Q$28+'[1] פנסיוני א3'!$X$28))</f>
        <v>0</v>
      </c>
      <c r="P22" s="19">
        <f>IF(('[1] פנסיוני א3'!W25+'[1] פנסיוני א3'!AD25)=0,0,('[1] פנסיוני א3'!W25+'[1] פנסיוני א3'!AD25)/('[1] פנסיוני א3'!$Q$28+'[1] פנסיוני א3'!$X$28))</f>
        <v>0</v>
      </c>
      <c r="Q22" s="2">
        <f>SUM(R22:V22)</f>
        <v>0</v>
      </c>
      <c r="R22" s="19">
        <f>IF('[1] פנסיוני א3'!AF25+'[1] פנסיוני א3'!AG25=0,0,('[1] פנסיוני א3'!AF25+'[1] פנסיוני א3'!AG25)/'[1] פנסיוני א3'!$AE$28)</f>
        <v>0</v>
      </c>
      <c r="S22" s="19">
        <f>IF('[1] פנסיוני א3'!AH25=0,0,'[1] פנסיוני א3'!AH25/'[1] פנסיוני א3'!$AE$28)</f>
        <v>0</v>
      </c>
      <c r="T22" s="19">
        <f>IF('[1] פנסיוני א3'!AI25=0,0,'[1] פנסיוני א3'!AI25/'[1] פנסיוני א3'!$AE$28)</f>
        <v>0</v>
      </c>
      <c r="U22" s="19">
        <f>IF('[1] פנסיוני א3'!AJ25=0,0,'[1] פנסיוני א3'!AJ25/'[1] פנסיוני א3'!$AE$28)</f>
        <v>0</v>
      </c>
      <c r="V22" s="81">
        <f>IF('[1] פנסיוני א3'!AK25=0,0,'[1] פנסיוני א3'!AK25/'[1] פנסיוני א3'!$AE$28)</f>
        <v>0</v>
      </c>
    </row>
    <row r="23" spans="1:22" x14ac:dyDescent="0.2">
      <c r="A23" s="77">
        <v>3</v>
      </c>
      <c r="B23" s="32" t="s">
        <v>39</v>
      </c>
      <c r="C23" s="89" t="s">
        <v>85</v>
      </c>
      <c r="D23" s="90" t="s">
        <v>85</v>
      </c>
      <c r="E23" s="2">
        <f>SUM(F23:J23)</f>
        <v>0</v>
      </c>
      <c r="F23" s="19">
        <f>IF(('[1] פנסיוני א3'!D26+'[1] פנסיוני א3'!K26+'[1] פנסיוני א3'!E26+'[1] פנסיוני א3'!L26)=0,0,('[1] פנסיוני א3'!D26+'[1] פנסיוני א3'!K26+'[1] פנסיוני א3'!E26+'[1] פנסיוני א3'!L26)/('[1] פנסיוני א3'!$C$28+'[1] פנסיוני א3'!$J$28))</f>
        <v>0</v>
      </c>
      <c r="G23" s="19">
        <f>IF(('[1] פנסיוני א3'!F26+'[1] פנסיוני א3'!M26)=0,0,('[1] פנסיוני א3'!F26+'[1] פנסיוני א3'!M26)/('[1] פנסיוני א3'!$C$28+'[1] פנסיוני א3'!$J$28))</f>
        <v>0</v>
      </c>
      <c r="H23" s="19">
        <f>IF(('[1] פנסיוני א3'!G26+'[1] פנסיוני א3'!N26)=0,0,('[1] פנסיוני א3'!G26+'[1] פנסיוני א3'!N26)/('[1] פנסיוני א3'!$C$28+'[1] פנסיוני א3'!$J$28))</f>
        <v>0</v>
      </c>
      <c r="I23" s="19">
        <f>IF(('[1] פנסיוני א3'!H26+'[1] פנסיוני א3'!O26)=0,0,('[1] פנסיוני א3'!H26+'[1] פנסיוני א3'!O26)/('[1] פנסיוני א3'!$C$28+'[1] פנסיוני א3'!$J$28))</f>
        <v>0</v>
      </c>
      <c r="J23" s="19">
        <f>IF(('[1] פנסיוני א3'!I26+'[1] פנסיוני א3'!P26)=0,0,('[1] פנסיוני א3'!I26+'[1] פנסיוני א3'!P26)/('[1] פנסיוני א3'!$C$28+'[1] פנסיוני א3'!$J$28))</f>
        <v>0</v>
      </c>
      <c r="K23" s="2">
        <f>SUM(L23:P23)</f>
        <v>0</v>
      </c>
      <c r="L23" s="19">
        <f>IF(('[1] פנסיוני א3'!R26+'[1] פנסיוני א3'!Y26+'[1] פנסיוני א3'!S26+'[1] פנסיוני א3'!Z26)=0,0,('[1] פנסיוני א3'!R26+'[1] פנסיוני א3'!Y26+'[1] פנסיוני א3'!S26+'[1] פנסיוני א3'!Z26)/('[1] פנסיוני א3'!$Q$28+'[1] פנסיוני א3'!$X$28))</f>
        <v>0</v>
      </c>
      <c r="M23" s="19">
        <f>IF(('[1] פנסיוני א3'!T26+'[1] פנסיוני א3'!AA26)=0,0,('[1] פנסיוני א3'!T26+'[1] פנסיוני א3'!AA26)/('[1] פנסיוני א3'!$Q$28+'[1] פנסיוני א3'!$X$28))</f>
        <v>0</v>
      </c>
      <c r="N23" s="19">
        <f>IF(('[1] פנסיוני א3'!U26+'[1] פנסיוני א3'!AB26)=0,0,('[1] פנסיוני א3'!U26+'[1] פנסיוני א3'!AB26)/('[1] פנסיוני א3'!$Q$28+'[1] פנסיוני א3'!$X$28))</f>
        <v>0</v>
      </c>
      <c r="O23" s="19">
        <f>IF(('[1] פנסיוני א3'!V26+'[1] פנסיוני א3'!AC26)=0,0,('[1] פנסיוני א3'!V26+'[1] פנסיוני א3'!AC26)/('[1] פנסיוני א3'!$Q$28+'[1] פנסיוני א3'!$X$28))</f>
        <v>0</v>
      </c>
      <c r="P23" s="19">
        <f>IF(('[1] פנסיוני א3'!W26+'[1] פנסיוני א3'!AD26)=0,0,('[1] פנסיוני א3'!W26+'[1] פנסיוני א3'!AD26)/('[1] פנסיוני א3'!$Q$28+'[1] פנסיוני א3'!$X$28))</f>
        <v>0</v>
      </c>
      <c r="Q23" s="2">
        <f>SUM(R23:V23)</f>
        <v>0</v>
      </c>
      <c r="R23" s="19">
        <f>IF('[1] פנסיוני א3'!AF26+'[1] פנסיוני א3'!AG26=0,0,('[1] פנסיוני א3'!AF26+'[1] פנסיוני א3'!AG26)/'[1] פנסיוני א3'!$AE$28)</f>
        <v>0</v>
      </c>
      <c r="S23" s="19">
        <f>IF('[1] פנסיוני א3'!AH26=0,0,'[1] פנסיוני א3'!AH26/'[1] פנסיוני א3'!$AE$28)</f>
        <v>0</v>
      </c>
      <c r="T23" s="19">
        <f>IF('[1] פנסיוני א3'!AI26=0,0,'[1] פנסיוני א3'!AI26/'[1] פנסיוני א3'!$AE$28)</f>
        <v>0</v>
      </c>
      <c r="U23" s="19">
        <f>IF('[1] פנסיוני א3'!AJ26=0,0,'[1] פנסיוני א3'!AJ26/'[1] פנסיוני א3'!$AE$28)</f>
        <v>0</v>
      </c>
      <c r="V23" s="81">
        <f>IF('[1] פנסיוני א3'!AK26=0,0,'[1] פנסיוני א3'!AK26/'[1] פנסיוני א3'!$AE$28)</f>
        <v>0</v>
      </c>
    </row>
    <row r="24" spans="1:22" x14ac:dyDescent="0.2">
      <c r="A24" s="77">
        <v>4</v>
      </c>
      <c r="B24" s="20" t="s">
        <v>40</v>
      </c>
      <c r="C24" s="70" t="s">
        <v>85</v>
      </c>
      <c r="D24" s="93" t="s">
        <v>85</v>
      </c>
      <c r="E24" s="3">
        <f>SUM(F24:J24)</f>
        <v>0</v>
      </c>
      <c r="F24" s="19">
        <f>IF(('[1] פנסיוני א3'!D27+'[1] פנסיוני א3'!K27+'[1] פנסיוני א3'!E27+'[1] פנסיוני א3'!L27)=0,0,('[1] פנסיוני א3'!D27+'[1] פנסיוני א3'!K27+'[1] פנסיוני א3'!E27+'[1] פנסיוני א3'!L27)/('[1] פנסיוני א3'!$C$28+'[1] פנסיוני א3'!$J$28))</f>
        <v>0</v>
      </c>
      <c r="G24" s="19">
        <f>IF(('[1] פנסיוני א3'!F27+'[1] פנסיוני א3'!M27)=0,0,('[1] פנסיוני א3'!F27+'[1] פנסיוני א3'!M27)/('[1] פנסיוני א3'!$C$28+'[1] פנסיוני א3'!$J$28))</f>
        <v>0</v>
      </c>
      <c r="H24" s="19">
        <f>IF(('[1] פנסיוני א3'!G27+'[1] פנסיוני א3'!N27)=0,0,('[1] פנסיוני א3'!G27+'[1] פנסיוני א3'!N27)/('[1] פנסיוני א3'!$C$28+'[1] פנסיוני א3'!$J$28))</f>
        <v>0</v>
      </c>
      <c r="I24" s="19">
        <f>IF(('[1] פנסיוני א3'!H27+'[1] פנסיוני א3'!O27)=0,0,('[1] פנסיוני א3'!H27+'[1] פנסיוני א3'!O27)/('[1] פנסיוני א3'!$C$28+'[1] פנסיוני א3'!$J$28))</f>
        <v>0</v>
      </c>
      <c r="J24" s="19">
        <f>IF(('[1] פנסיוני א3'!I27+'[1] פנסיוני א3'!P27)=0,0,('[1] פנסיוני א3'!I27+'[1] פנסיוני א3'!P27)/('[1] פנסיוני א3'!$C$28+'[1] פנסיוני א3'!$J$28))</f>
        <v>0</v>
      </c>
      <c r="K24" s="3">
        <f>SUM(L24:P24)</f>
        <v>0</v>
      </c>
      <c r="L24" s="19">
        <f>IF(('[1] פנסיוני א3'!R27+'[1] פנסיוני א3'!Y27+'[1] פנסיוני א3'!S27+'[1] פנסיוני א3'!Z27)=0,0,('[1] פנסיוני א3'!R27+'[1] פנסיוני א3'!Y27+'[1] פנסיוני א3'!S27+'[1] פנסיוני א3'!Z27)/('[1] פנסיוני א3'!$Q$28+'[1] פנסיוני א3'!$X$28))</f>
        <v>0</v>
      </c>
      <c r="M24" s="19">
        <f>IF(('[1] פנסיוני א3'!T27+'[1] פנסיוני א3'!AA27)=0,0,('[1] פנסיוני א3'!T27+'[1] פנסיוני א3'!AA27)/('[1] פנסיוני א3'!$Q$28+'[1] פנסיוני א3'!$X$28))</f>
        <v>0</v>
      </c>
      <c r="N24" s="19">
        <f>IF(('[1] פנסיוני א3'!U27+'[1] פנסיוני א3'!AB27)=0,0,('[1] פנסיוני א3'!U27+'[1] פנסיוני א3'!AB27)/('[1] פנסיוני א3'!$Q$28+'[1] פנסיוני א3'!$X$28))</f>
        <v>0</v>
      </c>
      <c r="O24" s="19">
        <f>IF(('[1] פנסיוני א3'!V27+'[1] פנסיוני א3'!AC27)=0,0,('[1] פנסיוני א3'!V27+'[1] פנסיוני א3'!AC27)/('[1] פנסיוני א3'!$Q$28+'[1] פנסיוני א3'!$X$28))</f>
        <v>0</v>
      </c>
      <c r="P24" s="19">
        <f>IF(('[1] פנסיוני א3'!W27+'[1] פנסיוני א3'!AD27)=0,0,('[1] פנסיוני א3'!W27+'[1] פנסיוני א3'!AD27)/('[1] פנסיוני א3'!$Q$28+'[1] פנסיוני א3'!$X$28))</f>
        <v>0</v>
      </c>
      <c r="Q24" s="3">
        <f>SUM(R24:V24)</f>
        <v>0</v>
      </c>
      <c r="R24" s="19">
        <f>IF('[1] פנסיוני א3'!AF27+'[1] פנסיוני א3'!AG27=0,0,('[1] פנסיוני א3'!AF27+'[1] פנסיוני א3'!AG27)/'[1] פנסיוני א3'!$AE$28)</f>
        <v>0</v>
      </c>
      <c r="S24" s="19">
        <f>IF('[1] פנסיוני א3'!AH27=0,0,'[1] פנסיוני א3'!AH27/'[1] פנסיוני א3'!$AE$28)</f>
        <v>0</v>
      </c>
      <c r="T24" s="19">
        <f>IF('[1] פנסיוני א3'!AI27=0,0,'[1] פנסיוני א3'!AI27/'[1] פנסיוני א3'!$AE$28)</f>
        <v>0</v>
      </c>
      <c r="U24" s="19">
        <f>IF('[1] פנסיוני א3'!AJ27=0,0,'[1] פנסיוני א3'!AJ27/'[1] פנסיוני א3'!$AE$28)</f>
        <v>0</v>
      </c>
      <c r="V24" s="81">
        <f>IF('[1] פנסיוני א3'!AK27=0,0,'[1] פנסיוני א3'!AK27/'[1] פנסיוני א3'!$AE$28)</f>
        <v>0</v>
      </c>
    </row>
    <row r="25" spans="1:22" ht="13.5" thickBot="1" x14ac:dyDescent="0.25">
      <c r="A25" s="79">
        <v>5</v>
      </c>
      <c r="B25" s="82" t="s">
        <v>41</v>
      </c>
      <c r="C25" s="94" t="s">
        <v>85</v>
      </c>
      <c r="D25" s="95" t="s">
        <v>85</v>
      </c>
      <c r="E25" s="3">
        <f>SUM(E21:E24)</f>
        <v>0</v>
      </c>
      <c r="F25" s="59">
        <f t="shared" ref="F25:V25" si="2">SUM(F21:F24)</f>
        <v>0</v>
      </c>
      <c r="G25" s="59">
        <f t="shared" si="2"/>
        <v>0</v>
      </c>
      <c r="H25" s="59">
        <f t="shared" si="2"/>
        <v>0</v>
      </c>
      <c r="I25" s="59">
        <f t="shared" si="2"/>
        <v>0</v>
      </c>
      <c r="J25" s="58">
        <f t="shared" si="2"/>
        <v>0</v>
      </c>
      <c r="K25" s="3">
        <f t="shared" si="2"/>
        <v>0</v>
      </c>
      <c r="L25" s="59">
        <f t="shared" si="2"/>
        <v>0</v>
      </c>
      <c r="M25" s="59">
        <f t="shared" si="2"/>
        <v>0</v>
      </c>
      <c r="N25" s="59">
        <f t="shared" si="2"/>
        <v>0</v>
      </c>
      <c r="O25" s="59">
        <f t="shared" si="2"/>
        <v>0</v>
      </c>
      <c r="P25" s="58">
        <f t="shared" si="2"/>
        <v>0</v>
      </c>
      <c r="Q25" s="3">
        <f>SUM(Q21:Q24)</f>
        <v>0</v>
      </c>
      <c r="R25" s="59">
        <f t="shared" si="2"/>
        <v>0</v>
      </c>
      <c r="S25" s="59">
        <f t="shared" si="2"/>
        <v>0</v>
      </c>
      <c r="T25" s="59">
        <f t="shared" si="2"/>
        <v>0</v>
      </c>
      <c r="U25" s="59">
        <f t="shared" si="2"/>
        <v>0</v>
      </c>
      <c r="V25" s="60">
        <f t="shared" si="2"/>
        <v>0</v>
      </c>
    </row>
    <row r="26" spans="1:22" x14ac:dyDescent="0.2">
      <c r="A26" s="22"/>
      <c r="B26" s="106"/>
      <c r="C26" s="106"/>
      <c r="D26" s="106"/>
    </row>
    <row r="27" spans="1:22" x14ac:dyDescent="0.2">
      <c r="A27" s="24"/>
      <c r="B27" s="25" t="s">
        <v>76</v>
      </c>
      <c r="C27" s="25"/>
      <c r="D27" s="25"/>
    </row>
    <row r="28" spans="1:22" hidden="1" x14ac:dyDescent="0.2">
      <c r="A28" s="22"/>
      <c r="B28" s="106"/>
      <c r="C28" s="106"/>
      <c r="D28" s="106"/>
    </row>
    <row r="29" spans="1:22" hidden="1" x14ac:dyDescent="0.2">
      <c r="A29" s="16"/>
      <c r="B29" s="106"/>
      <c r="C29" s="107"/>
      <c r="D29" s="107"/>
    </row>
    <row r="30" spans="1:22" hidden="1" x14ac:dyDescent="0.2">
      <c r="A30" s="16"/>
      <c r="B30" s="106"/>
      <c r="C30" s="106"/>
      <c r="D30" s="106"/>
    </row>
    <row r="10000" spans="52:52" hidden="1" x14ac:dyDescent="0.2">
      <c r="AZ10000" s="5">
        <v>1</v>
      </c>
    </row>
  </sheetData>
  <sheetProtection algorithmName="SHA-512" hashValue="/CtZvwH1iKb7TyImowO1EaGKVSfNT/I+DRwniAr775Jmul7oNMUaDdtA2x0l3ODwSKbj25k+I3xC58zgEs84Xw==" saltValue="SvhPwd4cUP38etPurQUTtQ==" spinCount="100000" sheet="1" objects="1" scenarios="1"/>
  <mergeCells count="4">
    <mergeCell ref="B29:D29"/>
    <mergeCell ref="B30:D30"/>
    <mergeCell ref="B26:D26"/>
    <mergeCell ref="B28:D28"/>
  </mergeCells>
  <hyperlinks>
    <hyperlink ref="B4" location="הוראות!A1" display="חזרה" xr:uid="{A25EAF60-5B98-4FF5-9F44-DE13E35AA9C8}"/>
  </hyperlinks>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8A57B-EB59-4C9C-B724-079E548583B0}">
  <dimension ref="A1:AZ16"/>
  <sheetViews>
    <sheetView rightToLeft="1" workbookViewId="0">
      <selection activeCell="D2" sqref="D2"/>
    </sheetView>
  </sheetViews>
  <sheetFormatPr defaultColWidth="0" defaultRowHeight="12.75" zeroHeight="1" x14ac:dyDescent="0.2"/>
  <cols>
    <col min="1" max="1" width="2.125" style="5" customWidth="1"/>
    <col min="2" max="2" width="18.375" style="5" customWidth="1"/>
    <col min="3" max="3" width="38.375" style="5" customWidth="1"/>
    <col min="4" max="9" width="9.125" style="5" customWidth="1"/>
    <col min="10" max="10" width="30.25" style="5" customWidth="1"/>
    <col min="11" max="13" width="9.125" style="5" customWidth="1"/>
    <col min="14" max="16" width="9.875" style="5" customWidth="1"/>
    <col min="17" max="52" width="0" style="5" hidden="1" customWidth="1"/>
    <col min="53" max="16384" width="8" style="5" hidden="1"/>
  </cols>
  <sheetData>
    <row r="1" spans="2:16" ht="18.75" x14ac:dyDescent="0.3">
      <c r="B1" s="7" t="str">
        <f>[1]הוראות!B30</f>
        <v>נספח ב4 - מדדי בקשות למשיכת כספים או לקבלת קצבת זקנה (גמל)</v>
      </c>
      <c r="C1" s="4"/>
      <c r="D1" s="4"/>
      <c r="E1" s="4"/>
      <c r="F1" s="4"/>
      <c r="G1" s="4"/>
      <c r="H1" s="4"/>
      <c r="I1" s="4"/>
      <c r="J1" s="4"/>
      <c r="K1" s="4"/>
      <c r="L1" s="4"/>
      <c r="M1" s="4"/>
      <c r="N1" s="4"/>
      <c r="O1" s="4"/>
      <c r="P1" s="4"/>
    </row>
    <row r="2" spans="2:16" ht="20.25" x14ac:dyDescent="0.2">
      <c r="B2" s="9" t="str">
        <f>[1]הוראות!B13</f>
        <v>מור קופות גמל בע"מ</v>
      </c>
      <c r="C2" s="4"/>
      <c r="D2" s="4"/>
      <c r="E2" s="4"/>
      <c r="F2" s="4"/>
      <c r="G2" s="4"/>
      <c r="H2" s="4"/>
      <c r="I2" s="4"/>
      <c r="J2" s="4"/>
      <c r="K2" s="4"/>
      <c r="L2" s="4"/>
      <c r="M2" s="4"/>
      <c r="N2" s="4"/>
      <c r="O2" s="4"/>
      <c r="P2" s="4"/>
    </row>
    <row r="3" spans="2:16" ht="15.75" x14ac:dyDescent="0.25">
      <c r="B3" s="10" t="str">
        <f>CONCATENATE([1]הוראות!Z13,[1]הוראות!F13)</f>
        <v>הנתונים ביחידות בודדות לשנת 2023</v>
      </c>
      <c r="C3" s="4"/>
      <c r="D3" s="4"/>
      <c r="E3" s="4"/>
      <c r="F3" s="4"/>
      <c r="G3" s="4"/>
      <c r="H3" s="4"/>
      <c r="I3" s="4"/>
      <c r="J3" s="4"/>
      <c r="K3" s="4"/>
      <c r="L3" s="4"/>
      <c r="M3" s="4"/>
      <c r="N3" s="4"/>
      <c r="O3" s="4"/>
      <c r="P3" s="4"/>
    </row>
    <row r="4" spans="2:16" ht="18.75" x14ac:dyDescent="0.3">
      <c r="B4" s="1" t="s">
        <v>0</v>
      </c>
      <c r="C4" s="4"/>
      <c r="D4" s="4"/>
      <c r="E4" s="34" t="s">
        <v>48</v>
      </c>
      <c r="F4" s="4"/>
      <c r="G4" s="4"/>
      <c r="H4" s="4"/>
      <c r="I4" s="4"/>
      <c r="J4" s="4"/>
      <c r="K4" s="4"/>
      <c r="L4" s="4"/>
      <c r="M4" s="4"/>
      <c r="N4" s="4"/>
      <c r="O4" s="4"/>
      <c r="P4" s="4"/>
    </row>
    <row r="5" spans="2:16" ht="15" x14ac:dyDescent="0.2">
      <c r="B5" s="35"/>
      <c r="C5" s="4"/>
      <c r="D5" s="4"/>
      <c r="E5" s="4"/>
      <c r="F5" s="4"/>
      <c r="G5" s="4"/>
      <c r="H5" s="4"/>
      <c r="I5" s="4"/>
      <c r="J5" s="4"/>
      <c r="K5" s="4"/>
      <c r="L5" s="4"/>
      <c r="M5" s="4"/>
      <c r="N5" s="4"/>
      <c r="O5" s="4"/>
      <c r="P5" s="4"/>
    </row>
    <row r="6" spans="2:16" x14ac:dyDescent="0.2">
      <c r="B6" s="4"/>
      <c r="C6" s="4"/>
      <c r="D6" s="4"/>
      <c r="E6" s="4"/>
      <c r="F6" s="4"/>
      <c r="G6" s="4"/>
      <c r="H6" s="4"/>
      <c r="I6" s="4"/>
      <c r="J6" s="4"/>
      <c r="K6" s="4"/>
      <c r="L6" s="4"/>
      <c r="M6" s="4"/>
      <c r="N6" s="4"/>
      <c r="O6" s="4"/>
      <c r="P6" s="4"/>
    </row>
    <row r="7" spans="2:16" ht="28.5" customHeight="1" x14ac:dyDescent="0.2">
      <c r="B7" s="96" t="s">
        <v>77</v>
      </c>
      <c r="C7" s="98" t="s">
        <v>49</v>
      </c>
      <c r="D7" s="102" t="s">
        <v>85</v>
      </c>
      <c r="E7" s="102" t="s">
        <v>86</v>
      </c>
      <c r="F7" s="102" t="s">
        <v>87</v>
      </c>
      <c r="G7" s="102" t="s">
        <v>88</v>
      </c>
      <c r="H7" s="102" t="s">
        <v>89</v>
      </c>
      <c r="I7" s="103" t="s">
        <v>90</v>
      </c>
      <c r="J7" s="98" t="s">
        <v>50</v>
      </c>
      <c r="K7" s="102" t="s">
        <v>91</v>
      </c>
      <c r="L7" s="102" t="s">
        <v>92</v>
      </c>
      <c r="M7" s="102" t="s">
        <v>93</v>
      </c>
      <c r="N7" s="102" t="s">
        <v>94</v>
      </c>
      <c r="O7" s="102" t="s">
        <v>95</v>
      </c>
      <c r="P7" s="102" t="s">
        <v>96</v>
      </c>
    </row>
    <row r="8" spans="2:16" ht="28.5" customHeight="1" x14ac:dyDescent="0.2">
      <c r="B8" s="104" t="s">
        <v>85</v>
      </c>
      <c r="C8" s="36" t="s">
        <v>43</v>
      </c>
      <c r="D8" s="11" t="s">
        <v>51</v>
      </c>
      <c r="E8" s="37" t="s">
        <v>52</v>
      </c>
      <c r="F8" s="37" t="s">
        <v>53</v>
      </c>
      <c r="G8" s="37" t="s">
        <v>54</v>
      </c>
      <c r="H8" s="38" t="s">
        <v>55</v>
      </c>
      <c r="I8" s="39" t="s">
        <v>56</v>
      </c>
      <c r="J8" s="40" t="str">
        <f>C8</f>
        <v>סה"כ</v>
      </c>
      <c r="K8" s="11" t="s">
        <v>51</v>
      </c>
      <c r="L8" s="37" t="s">
        <v>52</v>
      </c>
      <c r="M8" s="37" t="s">
        <v>57</v>
      </c>
      <c r="N8" s="37" t="s">
        <v>55</v>
      </c>
      <c r="O8" s="38" t="s">
        <v>58</v>
      </c>
      <c r="P8" s="97" t="s">
        <v>59</v>
      </c>
    </row>
    <row r="9" spans="2:16" x14ac:dyDescent="0.2">
      <c r="B9" s="105" t="s">
        <v>85</v>
      </c>
      <c r="C9" s="41" t="s">
        <v>5</v>
      </c>
      <c r="D9" s="42" t="s">
        <v>6</v>
      </c>
      <c r="E9" s="42" t="s">
        <v>7</v>
      </c>
      <c r="F9" s="42" t="s">
        <v>8</v>
      </c>
      <c r="G9" s="42" t="s">
        <v>9</v>
      </c>
      <c r="H9" s="43" t="s">
        <v>10</v>
      </c>
      <c r="I9" s="44" t="s">
        <v>11</v>
      </c>
      <c r="J9" s="45" t="s">
        <v>12</v>
      </c>
      <c r="K9" s="42" t="s">
        <v>13</v>
      </c>
      <c r="L9" s="42" t="s">
        <v>14</v>
      </c>
      <c r="M9" s="46" t="s">
        <v>15</v>
      </c>
      <c r="N9" s="43" t="s">
        <v>16</v>
      </c>
      <c r="O9" s="43" t="s">
        <v>17</v>
      </c>
      <c r="P9" s="43" t="s">
        <v>18</v>
      </c>
    </row>
    <row r="10" spans="2:16" ht="27" customHeight="1" x14ac:dyDescent="0.2">
      <c r="B10" s="99" t="s">
        <v>60</v>
      </c>
      <c r="C10" s="100">
        <f>IF('[1]נספח א4 - G'!$D$14=0,"",'[1]נספח א4 - G'!D14/'[1]נספח א4 - G'!$D$14)</f>
        <v>1</v>
      </c>
      <c r="D10" s="100">
        <f>IF('[1]נספח א4 - G'!$D$14=0,"",'[1]נספח א4 - G'!E14/'[1]נספח א4 - G'!$D$14)</f>
        <v>0.22606547251389747</v>
      </c>
      <c r="E10" s="100">
        <f>IF('[1]נספח א4 - G'!$D$14=0,"",'[1]נספח א4 - G'!F14/'[1]נספח א4 - G'!$D$14)</f>
        <v>0.6422014440586995</v>
      </c>
      <c r="F10" s="100">
        <f>IF('[1]נספח א4 - G'!$D$14=0,"",'[1]נספח א4 - G'!G14/'[1]נספח א4 - G'!$D$14)</f>
        <v>6.3257438606206473E-2</v>
      </c>
      <c r="G10" s="100">
        <f>IF('[1]נספח א4 - G'!$D$14=0,"",'[1]נספח א4 - G'!H14/'[1]נספח א4 - G'!$D$14)</f>
        <v>1.6208387467785565E-2</v>
      </c>
      <c r="H10" s="100">
        <f>IF('[1]נספח א4 - G'!$D$14=0,"",'[1]נספח א4 - G'!I14/'[1]נספח א4 - G'!$D$14)</f>
        <v>2.180997209857085E-2</v>
      </c>
      <c r="I10" s="100">
        <f>IF('[1]נספח א4 - G'!$D$14=0,"",'[1]נספח א4 - G'!J14/'[1]נספח א4 - G'!$D$14)</f>
        <v>3.0457285254840153E-2</v>
      </c>
      <c r="J10" s="100" t="str">
        <f>IF('[1]נספח א4 - G'!$K$14=0,"",'[1]נספח א4 - G'!K14/'[1]נספח א4 - G'!$K$14)</f>
        <v/>
      </c>
      <c r="K10" s="100" t="str">
        <f>IF('[1]נספח א4 - G'!$K$14=0,"",'[1]נספח א4 - G'!L14/'[1]נספח א4 - G'!$K$14)</f>
        <v/>
      </c>
      <c r="L10" s="100" t="str">
        <f>IF('[1]נספח א4 - G'!$K$14=0,"",'[1]נספח א4 - G'!M14/'[1]נספח א4 - G'!$K$14)</f>
        <v/>
      </c>
      <c r="M10" s="100" t="str">
        <f>IF('[1]נספח א4 - G'!$K$14=0,"",'[1]נספח א4 - G'!N14/'[1]נספח א4 - G'!$K$14)</f>
        <v/>
      </c>
      <c r="N10" s="100" t="str">
        <f>IF('[1]נספח א4 - G'!$K$14=0,"",'[1]נספח א4 - G'!O14/'[1]נספח א4 - G'!$K$14)</f>
        <v/>
      </c>
      <c r="O10" s="100" t="str">
        <f>IF('[1]נספח א4 - G'!$K$14=0,"",'[1]נספח א4 - G'!P14/'[1]נספח א4 - G'!$K$14)</f>
        <v/>
      </c>
      <c r="P10" s="101" t="str">
        <f>IF('[1]נספח א4 - G'!$K$14=0,"",'[1]נספח א4 - G'!Q14/'[1]נספח א4 - G'!$K$14)</f>
        <v/>
      </c>
    </row>
    <row r="11" spans="2:16" x14ac:dyDescent="0.2">
      <c r="B11" s="4"/>
      <c r="C11" s="4"/>
      <c r="D11" s="4"/>
      <c r="E11" s="4"/>
      <c r="F11" s="4"/>
      <c r="G11" s="4"/>
      <c r="H11" s="4"/>
      <c r="I11" s="50"/>
      <c r="J11" s="4"/>
      <c r="K11" s="4"/>
      <c r="L11" s="4"/>
      <c r="M11" s="4"/>
      <c r="N11" s="4"/>
      <c r="O11" s="4"/>
      <c r="P11" s="4"/>
    </row>
    <row r="12" spans="2:16" x14ac:dyDescent="0.2">
      <c r="B12" s="6" t="s">
        <v>78</v>
      </c>
      <c r="C12" s="51"/>
      <c r="D12" s="51"/>
      <c r="E12" s="51"/>
      <c r="F12" s="51"/>
      <c r="G12" s="51"/>
      <c r="H12" s="51"/>
      <c r="I12" s="51"/>
      <c r="J12" s="51"/>
      <c r="K12" s="51"/>
      <c r="L12" s="51"/>
      <c r="M12" s="51"/>
      <c r="N12" s="51"/>
      <c r="O12" s="51"/>
    </row>
    <row r="13" spans="2:16" ht="29.25" customHeight="1" x14ac:dyDescent="0.2">
      <c r="B13" s="108" t="s">
        <v>79</v>
      </c>
      <c r="C13" s="108"/>
      <c r="D13" s="108"/>
      <c r="E13" s="108"/>
      <c r="F13" s="108"/>
      <c r="G13" s="108"/>
      <c r="H13" s="108"/>
      <c r="I13" s="108"/>
      <c r="J13" s="108"/>
      <c r="K13" s="108"/>
      <c r="L13" s="108"/>
      <c r="M13" s="108"/>
      <c r="N13" s="108"/>
      <c r="O13" s="108"/>
      <c r="P13" s="108"/>
    </row>
    <row r="14" spans="2:16" ht="19.5" customHeight="1" x14ac:dyDescent="0.2">
      <c r="B14" s="108" t="s">
        <v>80</v>
      </c>
      <c r="C14" s="108"/>
      <c r="D14" s="108"/>
      <c r="E14" s="108"/>
      <c r="F14" s="108"/>
      <c r="G14" s="108"/>
      <c r="H14" s="108"/>
      <c r="I14" s="108"/>
      <c r="J14" s="108"/>
      <c r="K14" s="108"/>
      <c r="L14" s="108"/>
      <c r="M14" s="108"/>
      <c r="N14" s="108"/>
      <c r="O14" s="108"/>
      <c r="P14" s="108"/>
    </row>
    <row r="15" spans="2:16" ht="45.75" customHeight="1" x14ac:dyDescent="0.2">
      <c r="B15" s="108" t="s">
        <v>81</v>
      </c>
      <c r="C15" s="108"/>
      <c r="D15" s="108"/>
      <c r="E15" s="108"/>
      <c r="F15" s="108"/>
      <c r="G15" s="108"/>
      <c r="H15" s="108"/>
      <c r="I15" s="108"/>
      <c r="J15" s="108"/>
      <c r="K15" s="108"/>
      <c r="L15" s="108"/>
      <c r="M15" s="108"/>
      <c r="N15" s="108"/>
      <c r="O15" s="108"/>
      <c r="P15" s="108"/>
    </row>
    <row r="16" spans="2:16" hidden="1" x14ac:dyDescent="0.2">
      <c r="B16" s="52"/>
    </row>
  </sheetData>
  <mergeCells count="3">
    <mergeCell ref="B15:P15"/>
    <mergeCell ref="B13:P13"/>
    <mergeCell ref="B14:P14"/>
  </mergeCells>
  <hyperlinks>
    <hyperlink ref="B4" location="הוראות!A1" display="חזרה" xr:uid="{2E9C9A9A-BCC4-468C-BDCF-EE6CB17FD859}"/>
  </hyperlink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240EC-62AE-4BF1-A61D-CB4F4A9FB2F1}">
  <dimension ref="A1:P16"/>
  <sheetViews>
    <sheetView rightToLeft="1" workbookViewId="0">
      <selection activeCell="G2" sqref="G2"/>
    </sheetView>
  </sheetViews>
  <sheetFormatPr defaultColWidth="0" defaultRowHeight="12.75" zeroHeight="1" x14ac:dyDescent="0.2"/>
  <cols>
    <col min="1" max="1" width="2.125" style="5" customWidth="1"/>
    <col min="2" max="2" width="18.375" style="5" customWidth="1"/>
    <col min="3" max="8" width="5.5" style="5" customWidth="1"/>
    <col min="9" max="9" width="6.5" style="5" customWidth="1"/>
    <col min="10" max="10" width="6.125" style="5" customWidth="1"/>
    <col min="11" max="15" width="5.125" style="5" customWidth="1"/>
    <col min="16" max="16" width="6.875" style="5" customWidth="1"/>
    <col min="17" max="16384" width="8" style="5" hidden="1"/>
  </cols>
  <sheetData>
    <row r="1" spans="2:16" ht="18.75" x14ac:dyDescent="0.3">
      <c r="B1" s="7" t="str">
        <f>[1]הוראות!B31</f>
        <v>נספח ב4 - מדדי בקשות למשיכת כספים או לקבלת קצבת זקנה (פנסיה)</v>
      </c>
      <c r="C1" s="4"/>
      <c r="D1" s="4"/>
      <c r="E1" s="4"/>
      <c r="F1" s="4"/>
      <c r="G1" s="4"/>
      <c r="H1" s="4"/>
      <c r="I1" s="4"/>
      <c r="J1" s="4"/>
      <c r="K1" s="4"/>
      <c r="L1" s="4"/>
      <c r="M1" s="4"/>
      <c r="N1" s="4"/>
      <c r="O1" s="4"/>
      <c r="P1" s="4"/>
    </row>
    <row r="2" spans="2:16" ht="20.25" x14ac:dyDescent="0.2">
      <c r="B2" s="9" t="str">
        <f>[1]הוראות!B13</f>
        <v>מור קופות גמל בע"מ</v>
      </c>
      <c r="C2" s="4"/>
      <c r="D2" s="4"/>
      <c r="E2" s="4"/>
      <c r="F2" s="4"/>
      <c r="G2" s="4"/>
      <c r="H2" s="4"/>
      <c r="I2" s="4"/>
      <c r="J2" s="4"/>
      <c r="K2" s="4"/>
      <c r="L2" s="4"/>
      <c r="M2" s="4"/>
      <c r="N2" s="4"/>
      <c r="O2" s="4"/>
      <c r="P2" s="4"/>
    </row>
    <row r="3" spans="2:16" ht="15.75" x14ac:dyDescent="0.25">
      <c r="B3" s="10" t="str">
        <f>CONCATENATE([1]הוראות!Z13,[1]הוראות!F13)</f>
        <v>הנתונים ביחידות בודדות לשנת 2023</v>
      </c>
      <c r="C3" s="4"/>
      <c r="D3" s="4"/>
      <c r="E3" s="4"/>
      <c r="F3" s="4"/>
      <c r="G3" s="4"/>
      <c r="H3" s="4"/>
      <c r="I3" s="4"/>
      <c r="J3" s="4"/>
      <c r="K3" s="4"/>
      <c r="L3" s="4"/>
      <c r="M3" s="4"/>
      <c r="N3" s="4"/>
      <c r="O3" s="4"/>
      <c r="P3" s="4"/>
    </row>
    <row r="4" spans="2:16" ht="18.75" x14ac:dyDescent="0.3">
      <c r="B4" s="1" t="s">
        <v>0</v>
      </c>
      <c r="C4" s="4"/>
      <c r="D4" s="4"/>
      <c r="E4" s="34" t="s">
        <v>48</v>
      </c>
      <c r="F4" s="4"/>
      <c r="G4" s="4"/>
      <c r="H4" s="4"/>
      <c r="I4" s="4"/>
      <c r="J4" s="4"/>
      <c r="K4" s="4"/>
      <c r="L4" s="4"/>
      <c r="M4" s="4"/>
      <c r="N4" s="4"/>
      <c r="O4" s="4"/>
      <c r="P4" s="4"/>
    </row>
    <row r="5" spans="2:16" ht="15" x14ac:dyDescent="0.2">
      <c r="B5" s="35"/>
      <c r="C5" s="4"/>
      <c r="D5" s="4"/>
      <c r="E5" s="4"/>
      <c r="F5" s="4"/>
      <c r="G5" s="4"/>
      <c r="H5" s="4"/>
      <c r="I5" s="4"/>
      <c r="J5" s="4"/>
      <c r="K5" s="4"/>
      <c r="L5" s="4"/>
      <c r="M5" s="4"/>
      <c r="N5" s="4"/>
      <c r="O5" s="4"/>
      <c r="P5" s="4"/>
    </row>
    <row r="6" spans="2:16" x14ac:dyDescent="0.2">
      <c r="B6" s="4"/>
      <c r="C6" s="4"/>
      <c r="D6" s="4"/>
      <c r="E6" s="4"/>
      <c r="F6" s="4"/>
      <c r="G6" s="4"/>
      <c r="H6" s="4"/>
      <c r="I6" s="4"/>
      <c r="J6" s="4"/>
      <c r="K6" s="4"/>
      <c r="L6" s="4"/>
      <c r="M6" s="4"/>
      <c r="N6" s="4"/>
      <c r="O6" s="4"/>
      <c r="P6" s="4"/>
    </row>
    <row r="7" spans="2:16" ht="28.5" customHeight="1" x14ac:dyDescent="0.2">
      <c r="B7" s="109" t="s">
        <v>77</v>
      </c>
      <c r="C7" s="112" t="s">
        <v>49</v>
      </c>
      <c r="D7" s="113"/>
      <c r="E7" s="113"/>
      <c r="F7" s="113"/>
      <c r="G7" s="113"/>
      <c r="H7" s="113"/>
      <c r="I7" s="114"/>
      <c r="J7" s="112" t="s">
        <v>50</v>
      </c>
      <c r="K7" s="113"/>
      <c r="L7" s="113"/>
      <c r="M7" s="113"/>
      <c r="N7" s="113"/>
      <c r="O7" s="113"/>
      <c r="P7" s="114"/>
    </row>
    <row r="8" spans="2:16" ht="28.5" customHeight="1" x14ac:dyDescent="0.2">
      <c r="B8" s="110"/>
      <c r="C8" s="36" t="s">
        <v>43</v>
      </c>
      <c r="D8" s="11" t="s">
        <v>51</v>
      </c>
      <c r="E8" s="37" t="s">
        <v>52</v>
      </c>
      <c r="F8" s="37" t="s">
        <v>53</v>
      </c>
      <c r="G8" s="37" t="s">
        <v>54</v>
      </c>
      <c r="H8" s="38" t="s">
        <v>55</v>
      </c>
      <c r="I8" s="39" t="s">
        <v>56</v>
      </c>
      <c r="J8" s="40" t="str">
        <f>C8</f>
        <v>סה"כ</v>
      </c>
      <c r="K8" s="11" t="s">
        <v>51</v>
      </c>
      <c r="L8" s="37" t="s">
        <v>52</v>
      </c>
      <c r="M8" s="37" t="s">
        <v>57</v>
      </c>
      <c r="N8" s="37" t="s">
        <v>55</v>
      </c>
      <c r="O8" s="38" t="s">
        <v>58</v>
      </c>
      <c r="P8" s="39" t="s">
        <v>59</v>
      </c>
    </row>
    <row r="9" spans="2:16" x14ac:dyDescent="0.2">
      <c r="B9" s="111"/>
      <c r="C9" s="41" t="s">
        <v>5</v>
      </c>
      <c r="D9" s="42" t="s">
        <v>6</v>
      </c>
      <c r="E9" s="42" t="s">
        <v>7</v>
      </c>
      <c r="F9" s="42" t="s">
        <v>8</v>
      </c>
      <c r="G9" s="42" t="s">
        <v>9</v>
      </c>
      <c r="H9" s="43" t="s">
        <v>10</v>
      </c>
      <c r="I9" s="44" t="s">
        <v>11</v>
      </c>
      <c r="J9" s="45" t="s">
        <v>12</v>
      </c>
      <c r="K9" s="42" t="s">
        <v>13</v>
      </c>
      <c r="L9" s="42" t="s">
        <v>14</v>
      </c>
      <c r="M9" s="46" t="s">
        <v>15</v>
      </c>
      <c r="N9" s="43" t="s">
        <v>16</v>
      </c>
      <c r="O9" s="43" t="s">
        <v>17</v>
      </c>
      <c r="P9" s="44" t="s">
        <v>18</v>
      </c>
    </row>
    <row r="10" spans="2:16" ht="27" customHeight="1" x14ac:dyDescent="0.2">
      <c r="B10" s="47" t="s">
        <v>60</v>
      </c>
      <c r="C10" s="48">
        <f>IF('[1]נספח א4 - P'!$D$14=0,"",'[1]נספח א4 - P'!D14/'[1]נספח א4 - P'!$D$14)</f>
        <v>1</v>
      </c>
      <c r="D10" s="48">
        <f>IF('[1]נספח א4 - P'!$D$14=0,"",'[1]נספח א4 - P'!E14/'[1]נספח א4 - P'!$D$14)</f>
        <v>0.51831750339213023</v>
      </c>
      <c r="E10" s="48">
        <f>IF('[1]נספח א4 - P'!$D$14=0,"",'[1]נספח א4 - P'!F14/'[1]נספח א4 - P'!$D$14)</f>
        <v>0.45454545454545453</v>
      </c>
      <c r="F10" s="48">
        <f>IF('[1]נספח א4 - P'!$D$14=0,"",'[1]נספח א4 - P'!G14/'[1]נספח א4 - P'!$D$14)</f>
        <v>2.7137042062415198E-2</v>
      </c>
      <c r="G10" s="48">
        <f>IF('[1]נספח א4 - P'!$D$14=0,"",'[1]נספח א4 - P'!H14/'[1]נספח א4 - P'!$D$14)</f>
        <v>0</v>
      </c>
      <c r="H10" s="48">
        <f>IF('[1]נספח א4 - P'!$D$14=0,"",'[1]נספח א4 - P'!I14/'[1]נספח א4 - P'!$D$14)</f>
        <v>0</v>
      </c>
      <c r="I10" s="48">
        <f>IF('[1]נספח א4 - P'!$D$14=0,"",'[1]נספח א4 - P'!J14/'[1]נספח א4 - P'!$D$14)</f>
        <v>0</v>
      </c>
      <c r="J10" s="48">
        <f>IF('[1]נספח א4 - P'!$K$14=0,"",'[1]נספח א4 - P'!K14/'[1]נספח א4 - P'!$K$14)</f>
        <v>1</v>
      </c>
      <c r="K10" s="48">
        <f>IF('[1]נספח א4 - P'!$K$14=0,"",'[1]נספח א4 - P'!L14/'[1]נספח א4 - P'!$K$14)</f>
        <v>1</v>
      </c>
      <c r="L10" s="48">
        <f>IF('[1]נספח א4 - P'!$K$14=0,"",'[1]נספח א4 - P'!M14/'[1]נספח א4 - P'!$K$14)</f>
        <v>0</v>
      </c>
      <c r="M10" s="48">
        <f>IF('[1]נספח א4 - P'!$K$14=0,"",'[1]נספח א4 - P'!N14/'[1]נספח א4 - P'!$K$14)</f>
        <v>0</v>
      </c>
      <c r="N10" s="48">
        <f>IF('[1]נספח א4 - P'!$K$14=0,"",'[1]נספח א4 - P'!O14/'[1]נספח א4 - P'!$K$14)</f>
        <v>0</v>
      </c>
      <c r="O10" s="48">
        <f>IF('[1]נספח א4 - P'!$K$14=0,"",'[1]נספח א4 - P'!P14/'[1]נספח א4 - P'!$K$14)</f>
        <v>0</v>
      </c>
      <c r="P10" s="49">
        <f>IF('[1]נספח א4 - P'!$K$14=0,"",'[1]נספח א4 - P'!Q14/'[1]נספח א4 - P'!$K$14)</f>
        <v>0</v>
      </c>
    </row>
    <row r="11" spans="2:16" x14ac:dyDescent="0.2">
      <c r="B11" s="4"/>
      <c r="C11" s="4"/>
      <c r="D11" s="4"/>
      <c r="E11" s="4"/>
      <c r="F11" s="4"/>
      <c r="G11" s="4"/>
      <c r="H11" s="4"/>
      <c r="I11" s="50"/>
      <c r="J11" s="4"/>
      <c r="K11" s="4"/>
      <c r="L11" s="4"/>
      <c r="M11" s="4"/>
      <c r="N11" s="4"/>
      <c r="O11" s="4"/>
      <c r="P11" s="4"/>
    </row>
    <row r="12" spans="2:16" x14ac:dyDescent="0.2">
      <c r="B12" s="6" t="s">
        <v>78</v>
      </c>
      <c r="C12" s="51"/>
      <c r="D12" s="51"/>
      <c r="E12" s="51"/>
      <c r="F12" s="51"/>
      <c r="G12" s="51"/>
      <c r="H12" s="51"/>
      <c r="I12" s="51"/>
      <c r="J12" s="51"/>
      <c r="K12" s="51"/>
      <c r="L12" s="51"/>
      <c r="M12" s="51"/>
      <c r="N12" s="51"/>
      <c r="O12" s="51"/>
    </row>
    <row r="13" spans="2:16" ht="29.25" customHeight="1" x14ac:dyDescent="0.2">
      <c r="B13" s="108" t="s">
        <v>79</v>
      </c>
      <c r="C13" s="108"/>
      <c r="D13" s="108"/>
      <c r="E13" s="108"/>
      <c r="F13" s="108"/>
      <c r="G13" s="108"/>
      <c r="H13" s="108"/>
      <c r="I13" s="108"/>
      <c r="J13" s="108"/>
      <c r="K13" s="108"/>
      <c r="L13" s="108"/>
      <c r="M13" s="108"/>
      <c r="N13" s="108"/>
      <c r="O13" s="108"/>
      <c r="P13" s="108"/>
    </row>
    <row r="14" spans="2:16" ht="19.5" customHeight="1" x14ac:dyDescent="0.2">
      <c r="B14" s="108" t="s">
        <v>80</v>
      </c>
      <c r="C14" s="108"/>
      <c r="D14" s="108"/>
      <c r="E14" s="108"/>
      <c r="F14" s="108"/>
      <c r="G14" s="108"/>
      <c r="H14" s="108"/>
      <c r="I14" s="108"/>
      <c r="J14" s="108"/>
      <c r="K14" s="108"/>
      <c r="L14" s="108"/>
      <c r="M14" s="108"/>
      <c r="N14" s="108"/>
      <c r="O14" s="108"/>
      <c r="P14" s="108"/>
    </row>
    <row r="15" spans="2:16" ht="45.75" customHeight="1" x14ac:dyDescent="0.2">
      <c r="B15" s="108" t="s">
        <v>81</v>
      </c>
      <c r="C15" s="108"/>
      <c r="D15" s="108"/>
      <c r="E15" s="108"/>
      <c r="F15" s="108"/>
      <c r="G15" s="108"/>
      <c r="H15" s="108"/>
      <c r="I15" s="108"/>
      <c r="J15" s="108"/>
      <c r="K15" s="108"/>
      <c r="L15" s="108"/>
      <c r="M15" s="108"/>
      <c r="N15" s="108"/>
      <c r="O15" s="108"/>
      <c r="P15" s="108"/>
    </row>
    <row r="16" spans="2:16" hidden="1" x14ac:dyDescent="0.2">
      <c r="B16" s="52"/>
    </row>
  </sheetData>
  <mergeCells count="6">
    <mergeCell ref="B15:P15"/>
    <mergeCell ref="B7:B9"/>
    <mergeCell ref="C7:I7"/>
    <mergeCell ref="J7:P7"/>
    <mergeCell ref="B13:P13"/>
    <mergeCell ref="B14:P14"/>
  </mergeCells>
  <hyperlinks>
    <hyperlink ref="B4" location="הוראות!A1" display="חזרה" xr:uid="{3D934CFE-F36C-43A5-9A6B-2456D9BD2D74}"/>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7532F-524F-4385-B023-A90AF55D87FB}">
  <dimension ref="A1:AZ16"/>
  <sheetViews>
    <sheetView rightToLeft="1" workbookViewId="0">
      <selection activeCell="X1" sqref="X1:XFD1048576"/>
    </sheetView>
  </sheetViews>
  <sheetFormatPr defaultColWidth="0" defaultRowHeight="12.75" zeroHeight="1" x14ac:dyDescent="0.2"/>
  <cols>
    <col min="1" max="1" width="1.375" style="4" customWidth="1"/>
    <col min="2" max="2" width="18.375" style="4" customWidth="1"/>
    <col min="3" max="3" width="37.5" style="4" customWidth="1"/>
    <col min="4" max="9" width="9.125" style="4" customWidth="1"/>
    <col min="10" max="10" width="38.5" style="4" customWidth="1"/>
    <col min="11" max="13" width="9.125" style="4" customWidth="1"/>
    <col min="14" max="16" width="9.875" style="4" customWidth="1"/>
    <col min="17" max="17" width="40.75" style="4" customWidth="1"/>
    <col min="18" max="23" width="9.875" style="4" customWidth="1"/>
    <col min="24" max="52" width="0" style="4" hidden="1" customWidth="1"/>
    <col min="53" max="16384" width="8" style="4" hidden="1"/>
  </cols>
  <sheetData>
    <row r="1" spans="2:23" ht="18.75" x14ac:dyDescent="0.3">
      <c r="B1" s="7" t="str">
        <f>[1]הוראות!B33</f>
        <v>נספח ב5 - מדדי בקשות להעברת כספים בין קופות גמל או בין מסלולי השקעה (גמל)</v>
      </c>
    </row>
    <row r="2" spans="2:23" ht="20.25" x14ac:dyDescent="0.2">
      <c r="B2" s="9" t="str">
        <f>[1]הוראות!B13</f>
        <v>מור קופות גמל בע"מ</v>
      </c>
    </row>
    <row r="3" spans="2:23" ht="15.75" x14ac:dyDescent="0.25">
      <c r="B3" s="10" t="str">
        <f>CONCATENATE([1]הוראות!Z13,[1]הוראות!F13)</f>
        <v>הנתונים ביחידות בודדות לשנת 2023</v>
      </c>
    </row>
    <row r="4" spans="2:23" ht="18.75" x14ac:dyDescent="0.3">
      <c r="B4" s="1" t="s">
        <v>0</v>
      </c>
      <c r="I4" s="34" t="s">
        <v>61</v>
      </c>
    </row>
    <row r="5" spans="2:23" ht="15" x14ac:dyDescent="0.2">
      <c r="B5" s="35"/>
    </row>
    <row r="6" spans="2:23" x14ac:dyDescent="0.2"/>
    <row r="7" spans="2:23" ht="12.75" customHeight="1" x14ac:dyDescent="0.2">
      <c r="B7" s="96" t="s">
        <v>77</v>
      </c>
      <c r="C7" s="98" t="s">
        <v>62</v>
      </c>
      <c r="D7" s="102" t="s">
        <v>85</v>
      </c>
      <c r="E7" s="102" t="s">
        <v>86</v>
      </c>
      <c r="F7" s="102" t="s">
        <v>87</v>
      </c>
      <c r="G7" s="102" t="s">
        <v>88</v>
      </c>
      <c r="H7" s="102" t="s">
        <v>89</v>
      </c>
      <c r="I7" s="103" t="s">
        <v>90</v>
      </c>
      <c r="J7" s="98" t="s">
        <v>63</v>
      </c>
      <c r="K7" s="102" t="s">
        <v>91</v>
      </c>
      <c r="L7" s="102" t="s">
        <v>92</v>
      </c>
      <c r="M7" s="102" t="s">
        <v>93</v>
      </c>
      <c r="N7" s="102" t="s">
        <v>94</v>
      </c>
      <c r="O7" s="102" t="s">
        <v>95</v>
      </c>
      <c r="P7" s="103" t="s">
        <v>96</v>
      </c>
      <c r="Q7" s="98" t="s">
        <v>64</v>
      </c>
      <c r="R7" s="102" t="s">
        <v>97</v>
      </c>
      <c r="S7" s="102" t="s">
        <v>98</v>
      </c>
      <c r="T7" s="102" t="s">
        <v>99</v>
      </c>
      <c r="U7" s="102" t="s">
        <v>100</v>
      </c>
      <c r="V7" s="102" t="s">
        <v>101</v>
      </c>
      <c r="W7" s="102" t="s">
        <v>102</v>
      </c>
    </row>
    <row r="8" spans="2:23" ht="25.5" x14ac:dyDescent="0.2">
      <c r="B8" s="104" t="s">
        <v>85</v>
      </c>
      <c r="C8" s="40" t="s">
        <v>43</v>
      </c>
      <c r="D8" s="37" t="s">
        <v>51</v>
      </c>
      <c r="E8" s="37" t="s">
        <v>65</v>
      </c>
      <c r="F8" s="37" t="s">
        <v>66</v>
      </c>
      <c r="G8" s="37" t="s">
        <v>67</v>
      </c>
      <c r="H8" s="38" t="s">
        <v>68</v>
      </c>
      <c r="I8" s="53" t="s">
        <v>69</v>
      </c>
      <c r="J8" s="54" t="s">
        <v>43</v>
      </c>
      <c r="K8" s="37" t="s">
        <v>70</v>
      </c>
      <c r="L8" s="37" t="s">
        <v>71</v>
      </c>
      <c r="M8" s="37" t="s">
        <v>52</v>
      </c>
      <c r="N8" s="37" t="s">
        <v>53</v>
      </c>
      <c r="O8" s="38" t="s">
        <v>54</v>
      </c>
      <c r="P8" s="53" t="s">
        <v>72</v>
      </c>
      <c r="Q8" s="54" t="s">
        <v>43</v>
      </c>
      <c r="R8" s="37" t="s">
        <v>70</v>
      </c>
      <c r="S8" s="37" t="s">
        <v>71</v>
      </c>
      <c r="T8" s="37" t="s">
        <v>52</v>
      </c>
      <c r="U8" s="37" t="s">
        <v>53</v>
      </c>
      <c r="V8" s="38" t="s">
        <v>54</v>
      </c>
      <c r="W8" s="38" t="s">
        <v>72</v>
      </c>
    </row>
    <row r="9" spans="2:23" x14ac:dyDescent="0.2">
      <c r="B9" s="105" t="s">
        <v>85</v>
      </c>
      <c r="C9" s="45" t="s">
        <v>5</v>
      </c>
      <c r="D9" s="42" t="s">
        <v>6</v>
      </c>
      <c r="E9" s="43" t="s">
        <v>7</v>
      </c>
      <c r="F9" s="42" t="s">
        <v>8</v>
      </c>
      <c r="G9" s="42" t="s">
        <v>9</v>
      </c>
      <c r="H9" s="55" t="s">
        <v>10</v>
      </c>
      <c r="I9" s="44" t="s">
        <v>11</v>
      </c>
      <c r="J9" s="46" t="s">
        <v>12</v>
      </c>
      <c r="K9" s="42" t="s">
        <v>13</v>
      </c>
      <c r="L9" s="42" t="s">
        <v>14</v>
      </c>
      <c r="M9" s="46" t="s">
        <v>15</v>
      </c>
      <c r="N9" s="42" t="s">
        <v>16</v>
      </c>
      <c r="O9" s="55" t="s">
        <v>17</v>
      </c>
      <c r="P9" s="44" t="s">
        <v>18</v>
      </c>
      <c r="Q9" s="46" t="s">
        <v>19</v>
      </c>
      <c r="R9" s="42" t="s">
        <v>20</v>
      </c>
      <c r="S9" s="43" t="s">
        <v>21</v>
      </c>
      <c r="T9" s="42" t="s">
        <v>22</v>
      </c>
      <c r="U9" s="42" t="s">
        <v>23</v>
      </c>
      <c r="V9" s="55" t="s">
        <v>24</v>
      </c>
      <c r="W9" s="43" t="s">
        <v>25</v>
      </c>
    </row>
    <row r="10" spans="2:23" ht="25.5" x14ac:dyDescent="0.2">
      <c r="B10" s="99" t="s">
        <v>60</v>
      </c>
      <c r="C10" s="100">
        <f>IF('[1]נספח א5 - G'!$D$14=0,"",'[1]נספח א5 - G'!D14/'[1]נספח א5 - G'!$D$14)</f>
        <v>1</v>
      </c>
      <c r="D10" s="100">
        <f>IF('[1]נספח א5 - G'!$D$14=0,"",'[1]נספח א5 - G'!E14/'[1]נספח א5 - G'!$D$14)</f>
        <v>7.0110873008478528E-3</v>
      </c>
      <c r="E10" s="100">
        <f>IF('[1]נספח א5 - G'!$D$14=0,"",'[1]נספח א5 - G'!F14/'[1]נספח א5 - G'!$D$14)</f>
        <v>0.95504518773874969</v>
      </c>
      <c r="F10" s="100">
        <f>IF('[1]נספח א5 - G'!$D$14=0,"",'[1]נספח א5 - G'!G14/'[1]נספח א5 - G'!$D$14)</f>
        <v>3.6639336625361035E-2</v>
      </c>
      <c r="G10" s="100">
        <f>IF('[1]נספח א5 - G'!$D$14=0,"",'[1]נספח א5 - G'!H14/'[1]נספח א5 - G'!$D$14)</f>
        <v>7.2207211404080873E-4</v>
      </c>
      <c r="H10" s="100">
        <f>IF('[1]נספח א5 - G'!$D$14=0,"",'[1]נספח א5 - G'!I14/'[1]נספח א5 - G'!$D$14)</f>
        <v>3.0280443492033916E-4</v>
      </c>
      <c r="I10" s="100">
        <f>IF('[1]נספח א5 - G'!$D$14=0,"",'[1]נספח א5 - G'!J14/'[1]נספח א5 - G'!$D$14)</f>
        <v>2.7951178608031307E-4</v>
      </c>
      <c r="J10" s="100">
        <f>IF('[1]נספח א5 - G'!$K$14=0,"",'[1]נספח א5 - G'!K14/'[1]נספח א5 - G'!$K$14)</f>
        <v>1</v>
      </c>
      <c r="K10" s="100">
        <f>IF('[1]נספח א5 - G'!$K$14=0,"",'[1]נספח א5 - G'!L14/'[1]נספח א5 - G'!$K$14)</f>
        <v>0.79877710244871725</v>
      </c>
      <c r="L10" s="100">
        <f>IF('[1]נספח א5 - G'!$K$14=0,"",'[1]נספח א5 - G'!M14/'[1]נספח א5 - G'!$K$14)</f>
        <v>5.259774414119572E-3</v>
      </c>
      <c r="M10" s="100">
        <f>IF('[1]נספח א5 - G'!$K$14=0,"",'[1]נספח א5 - G'!N14/'[1]נספח א5 - G'!$K$14)</f>
        <v>7.5170942668458885E-3</v>
      </c>
      <c r="N10" s="100">
        <f>IF('[1]נספח א5 - G'!$K$14=0,"",'[1]נספח א5 - G'!O14/'[1]נספח א5 - G'!$K$14)</f>
        <v>1.1783355736076207E-2</v>
      </c>
      <c r="O10" s="100">
        <f>IF('[1]נספח א5 - G'!$K$14=0,"",'[1]נספח א5 - G'!P14/'[1]נספח א5 - G'!$K$14)</f>
        <v>1.4705452632809304E-2</v>
      </c>
      <c r="P10" s="100">
        <f>IF('[1]נספח א5 - G'!$K$14=0,"",'[1]נספח א5 - G'!Q14/'[1]נספח א5 - G'!$K$14)</f>
        <v>0.16195722050143183</v>
      </c>
      <c r="Q10" s="100">
        <f>IF('[1]נספח א5 - G'!$R$14=0,"",'[1]נספח א5 - G'!R14/'[1]נספח א5 - G'!$R$14)</f>
        <v>1</v>
      </c>
      <c r="R10" s="100">
        <f>IF('[1]נספח א5 - G'!$R$14=0,"",'[1]נספח א5 - G'!S14/'[1]נספח א5 - G'!$R$14)</f>
        <v>0.55672044973351831</v>
      </c>
      <c r="S10" s="100">
        <f>IF('[1]נספח א5 - G'!$R$14=0,"",'[1]נספח א5 - G'!T14/'[1]נספח א5 - G'!$R$14)</f>
        <v>0.3191355771336789</v>
      </c>
      <c r="T10" s="100">
        <f>IF('[1]נספח א5 - G'!$R$14=0,"",'[1]נספח א5 - G'!U14/'[1]נספח א5 - G'!$R$14)</f>
        <v>0.11847849894137402</v>
      </c>
      <c r="U10" s="100">
        <f>IF('[1]נספח א5 - G'!$R$14=0,"",'[1]נספח א5 - G'!V14/'[1]נספח א5 - G'!$R$14)</f>
        <v>3.884062203402205E-3</v>
      </c>
      <c r="V10" s="100">
        <f>IF('[1]נספח א5 - G'!$R$14=0,"",'[1]נספח א5 - G'!W14/'[1]נספח א5 - G'!$R$14)</f>
        <v>4.0884865298970578E-4</v>
      </c>
      <c r="W10" s="101">
        <f>IF('[1]נספח א5 - G'!$R$14=0,"",'[1]נספח א5 - G'!X14/'[1]נספח א5 - G'!$R$14)</f>
        <v>1.3725633350368694E-3</v>
      </c>
    </row>
    <row r="11" spans="2:23" x14ac:dyDescent="0.2"/>
    <row r="12" spans="2:23" x14ac:dyDescent="0.2">
      <c r="B12" s="115" t="s">
        <v>78</v>
      </c>
      <c r="C12" s="115"/>
      <c r="D12" s="115"/>
      <c r="E12" s="115"/>
      <c r="F12" s="115"/>
      <c r="G12" s="115"/>
      <c r="H12" s="115"/>
      <c r="I12" s="115"/>
      <c r="J12" s="115"/>
      <c r="K12" s="115"/>
      <c r="L12" s="115"/>
      <c r="M12" s="115"/>
      <c r="N12" s="115"/>
      <c r="O12" s="115"/>
      <c r="P12" s="115"/>
    </row>
    <row r="13" spans="2:23" ht="12.75" customHeight="1" x14ac:dyDescent="0.2">
      <c r="B13" s="108" t="s">
        <v>79</v>
      </c>
      <c r="C13" s="108"/>
      <c r="D13" s="108"/>
      <c r="E13" s="108"/>
      <c r="F13" s="108"/>
      <c r="G13" s="108"/>
      <c r="H13" s="108"/>
      <c r="I13" s="108"/>
      <c r="J13" s="108"/>
      <c r="K13" s="108"/>
      <c r="L13" s="108"/>
      <c r="M13" s="108"/>
      <c r="N13" s="108"/>
      <c r="O13" s="108"/>
      <c r="P13" s="108"/>
    </row>
    <row r="14" spans="2:23" ht="12.75" customHeight="1" x14ac:dyDescent="0.2">
      <c r="B14" s="108" t="s">
        <v>82</v>
      </c>
      <c r="C14" s="108"/>
      <c r="D14" s="108"/>
      <c r="E14" s="108"/>
      <c r="F14" s="108"/>
      <c r="G14" s="108"/>
      <c r="H14" s="108"/>
      <c r="I14" s="108"/>
      <c r="J14" s="108"/>
      <c r="K14" s="108"/>
      <c r="L14" s="108"/>
      <c r="M14" s="108"/>
      <c r="N14" s="108"/>
      <c r="O14" s="108"/>
      <c r="P14" s="108"/>
    </row>
    <row r="15" spans="2:23" ht="12.75" customHeight="1" x14ac:dyDescent="0.2">
      <c r="B15" s="108" t="s">
        <v>83</v>
      </c>
      <c r="C15" s="108"/>
      <c r="D15" s="108"/>
      <c r="E15" s="108"/>
      <c r="F15" s="108"/>
      <c r="G15" s="108"/>
      <c r="H15" s="108"/>
      <c r="I15" s="108"/>
      <c r="J15" s="108"/>
      <c r="K15" s="108"/>
      <c r="L15" s="108"/>
      <c r="M15" s="108"/>
      <c r="N15" s="108"/>
      <c r="O15" s="108"/>
      <c r="P15" s="108"/>
    </row>
    <row r="16" spans="2:23" ht="12.75" customHeight="1" x14ac:dyDescent="0.2">
      <c r="B16" s="108" t="s">
        <v>84</v>
      </c>
      <c r="C16" s="108"/>
      <c r="D16" s="108"/>
      <c r="E16" s="108"/>
      <c r="F16" s="108"/>
      <c r="G16" s="108"/>
      <c r="H16" s="108"/>
      <c r="I16" s="108"/>
      <c r="J16" s="108"/>
      <c r="K16" s="108"/>
      <c r="L16" s="108"/>
      <c r="M16" s="108"/>
      <c r="N16" s="108"/>
      <c r="O16" s="108"/>
      <c r="P16" s="108"/>
    </row>
  </sheetData>
  <mergeCells count="5">
    <mergeCell ref="B12:P12"/>
    <mergeCell ref="B13:P13"/>
    <mergeCell ref="B14:P14"/>
    <mergeCell ref="B15:P15"/>
    <mergeCell ref="B16:P16"/>
  </mergeCells>
  <hyperlinks>
    <hyperlink ref="B4" location="הוראות!A1" display="חזרה" xr:uid="{F03ACBAE-C7DB-4D44-8932-DAF836EF5997}"/>
  </hyperlink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A04EB-6773-4628-8B39-2926880CA5B1}">
  <dimension ref="A1:AZ16"/>
  <sheetViews>
    <sheetView rightToLeft="1" workbookViewId="0">
      <selection activeCell="C4" sqref="C4"/>
    </sheetView>
  </sheetViews>
  <sheetFormatPr defaultColWidth="0" defaultRowHeight="12.75" zeroHeight="1" x14ac:dyDescent="0.2"/>
  <cols>
    <col min="1" max="1" width="1.375" style="4" customWidth="1"/>
    <col min="2" max="2" width="18.375" style="4" customWidth="1"/>
    <col min="3" max="3" width="37.5" style="4" customWidth="1"/>
    <col min="4" max="9" width="9.125" style="4" customWidth="1"/>
    <col min="10" max="10" width="38.5" style="4" customWidth="1"/>
    <col min="11" max="13" width="9.125" style="4" customWidth="1"/>
    <col min="14" max="16" width="9.875" style="4" customWidth="1"/>
    <col min="17" max="17" width="40.75" style="4" customWidth="1"/>
    <col min="18" max="23" width="9.875" style="4" customWidth="1"/>
    <col min="24" max="52" width="0" style="4" hidden="1" customWidth="1"/>
    <col min="53" max="16384" width="8" style="4" hidden="1"/>
  </cols>
  <sheetData>
    <row r="1" spans="2:23" ht="18.75" x14ac:dyDescent="0.3">
      <c r="B1" s="7" t="str">
        <f>[1]הוראות!B34</f>
        <v>נספח ב5 - מדדי בקשות להעברת כספים בין קופות גמל או בין מסלולי השקעה (פנסיה)</v>
      </c>
    </row>
    <row r="2" spans="2:23" ht="20.25" x14ac:dyDescent="0.2">
      <c r="B2" s="9" t="str">
        <f>[1]הוראות!B13</f>
        <v>מור קופות גמל בע"מ</v>
      </c>
    </row>
    <row r="3" spans="2:23" ht="15.75" x14ac:dyDescent="0.25">
      <c r="B3" s="10" t="str">
        <f>CONCATENATE([1]הוראות!Z13,[1]הוראות!F13)</f>
        <v>הנתונים ביחידות בודדות לשנת 2023</v>
      </c>
    </row>
    <row r="4" spans="2:23" ht="18.75" x14ac:dyDescent="0.3">
      <c r="B4" s="1" t="s">
        <v>0</v>
      </c>
      <c r="I4" s="34" t="s">
        <v>61</v>
      </c>
    </row>
    <row r="5" spans="2:23" ht="15" x14ac:dyDescent="0.2">
      <c r="B5" s="35"/>
    </row>
    <row r="6" spans="2:23" x14ac:dyDescent="0.2"/>
    <row r="7" spans="2:23" ht="12.75" customHeight="1" x14ac:dyDescent="0.2">
      <c r="B7" s="96" t="s">
        <v>77</v>
      </c>
      <c r="C7" s="98" t="s">
        <v>62</v>
      </c>
      <c r="D7" s="102" t="s">
        <v>85</v>
      </c>
      <c r="E7" s="102" t="s">
        <v>86</v>
      </c>
      <c r="F7" s="102" t="s">
        <v>87</v>
      </c>
      <c r="G7" s="102" t="s">
        <v>88</v>
      </c>
      <c r="H7" s="102" t="s">
        <v>89</v>
      </c>
      <c r="I7" s="103" t="s">
        <v>90</v>
      </c>
      <c r="J7" s="98" t="s">
        <v>63</v>
      </c>
      <c r="K7" s="102" t="s">
        <v>91</v>
      </c>
      <c r="L7" s="102" t="s">
        <v>92</v>
      </c>
      <c r="M7" s="102" t="s">
        <v>93</v>
      </c>
      <c r="N7" s="102" t="s">
        <v>94</v>
      </c>
      <c r="O7" s="102" t="s">
        <v>95</v>
      </c>
      <c r="P7" s="103" t="s">
        <v>96</v>
      </c>
      <c r="Q7" s="98" t="s">
        <v>64</v>
      </c>
      <c r="R7" s="102" t="s">
        <v>97</v>
      </c>
      <c r="S7" s="102" t="s">
        <v>98</v>
      </c>
      <c r="T7" s="102" t="s">
        <v>99</v>
      </c>
      <c r="U7" s="102" t="s">
        <v>100</v>
      </c>
      <c r="V7" s="102" t="s">
        <v>101</v>
      </c>
      <c r="W7" s="102" t="s">
        <v>102</v>
      </c>
    </row>
    <row r="8" spans="2:23" ht="25.5" x14ac:dyDescent="0.2">
      <c r="B8" s="104" t="s">
        <v>85</v>
      </c>
      <c r="C8" s="40" t="s">
        <v>43</v>
      </c>
      <c r="D8" s="37" t="s">
        <v>51</v>
      </c>
      <c r="E8" s="37" t="s">
        <v>65</v>
      </c>
      <c r="F8" s="37" t="s">
        <v>66</v>
      </c>
      <c r="G8" s="37" t="s">
        <v>67</v>
      </c>
      <c r="H8" s="38" t="s">
        <v>68</v>
      </c>
      <c r="I8" s="53" t="s">
        <v>69</v>
      </c>
      <c r="J8" s="54" t="s">
        <v>43</v>
      </c>
      <c r="K8" s="37" t="s">
        <v>70</v>
      </c>
      <c r="L8" s="37" t="s">
        <v>71</v>
      </c>
      <c r="M8" s="37" t="s">
        <v>52</v>
      </c>
      <c r="N8" s="37" t="s">
        <v>53</v>
      </c>
      <c r="O8" s="38" t="s">
        <v>54</v>
      </c>
      <c r="P8" s="53" t="s">
        <v>72</v>
      </c>
      <c r="Q8" s="54" t="s">
        <v>43</v>
      </c>
      <c r="R8" s="37" t="s">
        <v>70</v>
      </c>
      <c r="S8" s="37" t="s">
        <v>71</v>
      </c>
      <c r="T8" s="37" t="s">
        <v>52</v>
      </c>
      <c r="U8" s="37" t="s">
        <v>53</v>
      </c>
      <c r="V8" s="38" t="s">
        <v>54</v>
      </c>
      <c r="W8" s="38" t="s">
        <v>72</v>
      </c>
    </row>
    <row r="9" spans="2:23" x14ac:dyDescent="0.2">
      <c r="B9" s="105" t="s">
        <v>85</v>
      </c>
      <c r="C9" s="45" t="s">
        <v>5</v>
      </c>
      <c r="D9" s="42" t="s">
        <v>6</v>
      </c>
      <c r="E9" s="43" t="s">
        <v>7</v>
      </c>
      <c r="F9" s="42" t="s">
        <v>8</v>
      </c>
      <c r="G9" s="42" t="s">
        <v>9</v>
      </c>
      <c r="H9" s="55" t="s">
        <v>10</v>
      </c>
      <c r="I9" s="44" t="s">
        <v>11</v>
      </c>
      <c r="J9" s="46" t="s">
        <v>12</v>
      </c>
      <c r="K9" s="42" t="s">
        <v>13</v>
      </c>
      <c r="L9" s="42" t="s">
        <v>14</v>
      </c>
      <c r="M9" s="46" t="s">
        <v>15</v>
      </c>
      <c r="N9" s="42" t="s">
        <v>16</v>
      </c>
      <c r="O9" s="55" t="s">
        <v>17</v>
      </c>
      <c r="P9" s="44" t="s">
        <v>18</v>
      </c>
      <c r="Q9" s="45" t="s">
        <v>19</v>
      </c>
      <c r="R9" s="42" t="s">
        <v>20</v>
      </c>
      <c r="S9" s="43" t="s">
        <v>21</v>
      </c>
      <c r="T9" s="42" t="s">
        <v>22</v>
      </c>
      <c r="U9" s="42" t="s">
        <v>23</v>
      </c>
      <c r="V9" s="55" t="s">
        <v>24</v>
      </c>
      <c r="W9" s="43" t="s">
        <v>25</v>
      </c>
    </row>
    <row r="10" spans="2:23" ht="25.5" x14ac:dyDescent="0.2">
      <c r="B10" s="99" t="s">
        <v>60</v>
      </c>
      <c r="C10" s="100">
        <f>IF('[1]נספח א5 - P'!$D$14=0,"",'[1]נספח א5 - P'!D14/'[1]נספח א5 - P'!$D$14)</f>
        <v>1</v>
      </c>
      <c r="D10" s="100">
        <f>IF('[1]נספח א5 - P'!$D$14=0,"",'[1]נספח א5 - P'!E14/'[1]נספח א5 - P'!$D$14)</f>
        <v>0</v>
      </c>
      <c r="E10" s="100">
        <f>IF('[1]נספח א5 - P'!$D$14=0,"",'[1]נספח א5 - P'!F14/'[1]נספח א5 - P'!$D$14)</f>
        <v>0.92977380326144132</v>
      </c>
      <c r="F10" s="100">
        <f>IF('[1]נספח א5 - P'!$D$14=0,"",'[1]נספח א5 - P'!G14/'[1]נספח א5 - P'!$D$14)</f>
        <v>7.0226196738558649E-2</v>
      </c>
      <c r="G10" s="100">
        <f>IF('[1]נספח א5 - P'!$D$14=0,"",'[1]נספח א5 - P'!H14/'[1]נספח א5 - P'!$D$14)</f>
        <v>0</v>
      </c>
      <c r="H10" s="100">
        <f>IF('[1]נספח א5 - P'!$D$14=0,"",'[1]נספח א5 - P'!I14/'[1]נספח א5 - P'!$D$14)</f>
        <v>0</v>
      </c>
      <c r="I10" s="100">
        <f>IF('[1]נספח א5 - P'!$D$14=0,"",'[1]נספח א5 - P'!J14/'[1]נספח א5 - P'!$D$14)</f>
        <v>0</v>
      </c>
      <c r="J10" s="100">
        <f>IF('[1]נספח א5 - P'!$K$14=0,"",'[1]נספח א5 - P'!K14/'[1]נספח א5 - P'!$K$14)</f>
        <v>1</v>
      </c>
      <c r="K10" s="100">
        <f>IF('[1]נספח א5 - P'!$K$14=0,"",'[1]נספח א5 - P'!L14/'[1]נספח א5 - P'!$K$14)</f>
        <v>0.35861745386299654</v>
      </c>
      <c r="L10" s="100">
        <f>IF('[1]נספח א5 - P'!$K$14=0,"",'[1]נספח א5 - P'!M14/'[1]נספח א5 - P'!$K$14)</f>
        <v>7.4184130956104682E-2</v>
      </c>
      <c r="M10" s="100">
        <f>IF('[1]נספח א5 - P'!$K$14=0,"",'[1]נספח א5 - P'!N14/'[1]נספח א5 - P'!$K$14)</f>
        <v>6.3861953915128764E-2</v>
      </c>
      <c r="N10" s="100">
        <f>IF('[1]נספח א5 - P'!$K$14=0,"",'[1]נספח א5 - P'!O14/'[1]נספח א5 - P'!$K$14)</f>
        <v>4.2644145553122723E-2</v>
      </c>
      <c r="O10" s="100">
        <f>IF('[1]נספח א5 - P'!$K$14=0,"",'[1]נספח א5 - P'!P14/'[1]נספח א5 - P'!$K$14)</f>
        <v>4.1497236993014282E-2</v>
      </c>
      <c r="P10" s="100">
        <f>IF('[1]נספח א5 - P'!$K$14=0,"",'[1]נספח א5 - P'!Q14/'[1]נספח א5 - P'!$K$14)</f>
        <v>0.41919507871963296</v>
      </c>
      <c r="Q10" s="100">
        <f>IF('[1]נספח א5 - P'!$R$14=0,"",'[1]נספח א5 - P'!R14/'[1]נספח א5 - P'!$R$14)</f>
        <v>1</v>
      </c>
      <c r="R10" s="100">
        <f>IF('[1]נספח א5 - P'!$R$14=0,"",'[1]נספח א5 - P'!S14/'[1]נספח א5 - P'!$R$14)</f>
        <v>0.43872947121458222</v>
      </c>
      <c r="S10" s="100">
        <f>IF('[1]נספח א5 - P'!$R$14=0,"",'[1]נספח א5 - P'!T14/'[1]נספח א5 - P'!$R$14)</f>
        <v>0.33730373578776396</v>
      </c>
      <c r="T10" s="100">
        <f>IF('[1]נספח א5 - P'!$R$14=0,"",'[1]נספח א5 - P'!U14/'[1]נספח א5 - P'!$R$14)</f>
        <v>0.20844612885760694</v>
      </c>
      <c r="U10" s="100">
        <f>IF('[1]נספח א5 - P'!$R$14=0,"",'[1]נספח א5 - P'!V14/'[1]נספח א5 - P'!$R$14)</f>
        <v>1.4076881429344884E-2</v>
      </c>
      <c r="V10" s="100">
        <f>IF('[1]נספח א5 - P'!$R$14=0,"",'[1]נספח א5 - P'!W14/'[1]נספח א5 - P'!$R$14)</f>
        <v>5.4141851651326478E-4</v>
      </c>
      <c r="W10" s="101">
        <f>IF('[1]נספח א5 - P'!$R$14=0,"",'[1]נספח א5 - P'!X14/'[1]נספח א5 - P'!$R$14)</f>
        <v>9.0236419418877455E-4</v>
      </c>
    </row>
    <row r="11" spans="2:23" x14ac:dyDescent="0.2"/>
    <row r="12" spans="2:23" x14ac:dyDescent="0.2">
      <c r="B12" s="115" t="s">
        <v>78</v>
      </c>
      <c r="C12" s="115"/>
      <c r="D12" s="115"/>
      <c r="E12" s="115"/>
      <c r="F12" s="115"/>
      <c r="G12" s="115"/>
      <c r="H12" s="115"/>
      <c r="I12" s="115"/>
      <c r="J12" s="115"/>
      <c r="K12" s="115"/>
      <c r="L12" s="115"/>
      <c r="M12" s="115"/>
      <c r="N12" s="115"/>
      <c r="O12" s="115"/>
      <c r="P12" s="115"/>
    </row>
    <row r="13" spans="2:23" ht="12.75" customHeight="1" x14ac:dyDescent="0.2">
      <c r="B13" s="108" t="s">
        <v>79</v>
      </c>
      <c r="C13" s="108"/>
      <c r="D13" s="108"/>
      <c r="E13" s="108"/>
      <c r="F13" s="108"/>
      <c r="G13" s="108"/>
      <c r="H13" s="108"/>
      <c r="I13" s="108"/>
      <c r="J13" s="108"/>
      <c r="K13" s="108"/>
      <c r="L13" s="108"/>
      <c r="M13" s="108"/>
      <c r="N13" s="108"/>
      <c r="O13" s="108"/>
      <c r="P13" s="108"/>
    </row>
    <row r="14" spans="2:23" ht="12.75" customHeight="1" x14ac:dyDescent="0.2">
      <c r="B14" s="108" t="s">
        <v>82</v>
      </c>
      <c r="C14" s="108"/>
      <c r="D14" s="108"/>
      <c r="E14" s="108"/>
      <c r="F14" s="108"/>
      <c r="G14" s="108"/>
      <c r="H14" s="108"/>
      <c r="I14" s="108"/>
      <c r="J14" s="108"/>
      <c r="K14" s="108"/>
      <c r="L14" s="108"/>
      <c r="M14" s="108"/>
      <c r="N14" s="108"/>
      <c r="O14" s="108"/>
      <c r="P14" s="108"/>
    </row>
    <row r="15" spans="2:23" ht="12.75" customHeight="1" x14ac:dyDescent="0.2">
      <c r="B15" s="108" t="s">
        <v>83</v>
      </c>
      <c r="C15" s="108"/>
      <c r="D15" s="108"/>
      <c r="E15" s="108"/>
      <c r="F15" s="108"/>
      <c r="G15" s="108"/>
      <c r="H15" s="108"/>
      <c r="I15" s="108"/>
      <c r="J15" s="108"/>
      <c r="K15" s="108"/>
      <c r="L15" s="108"/>
      <c r="M15" s="108"/>
      <c r="N15" s="108"/>
      <c r="O15" s="108"/>
      <c r="P15" s="108"/>
    </row>
    <row r="16" spans="2:23" ht="12.75" customHeight="1" x14ac:dyDescent="0.2">
      <c r="B16" s="108" t="s">
        <v>84</v>
      </c>
      <c r="C16" s="108"/>
      <c r="D16" s="108"/>
      <c r="E16" s="108"/>
      <c r="F16" s="108"/>
      <c r="G16" s="108"/>
      <c r="H16" s="108"/>
      <c r="I16" s="108"/>
      <c r="J16" s="108"/>
      <c r="K16" s="108"/>
      <c r="L16" s="108"/>
      <c r="M16" s="108"/>
      <c r="N16" s="108"/>
      <c r="O16" s="108"/>
      <c r="P16" s="108"/>
    </row>
  </sheetData>
  <mergeCells count="5">
    <mergeCell ref="B12:P12"/>
    <mergeCell ref="B13:P13"/>
    <mergeCell ref="B14:P14"/>
    <mergeCell ref="B15:P15"/>
    <mergeCell ref="B16:P16"/>
  </mergeCells>
  <hyperlinks>
    <hyperlink ref="B4" location="הוראות!A1" display="חזרה" xr:uid="{ED547EB3-1B23-40AC-B833-0FE503A580FD}"/>
  </hyperlink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פנסיוני 3ב</vt:lpstr>
      <vt:lpstr>נספח 4ב - G</vt:lpstr>
      <vt:lpstr>נספח 4ב - P</vt:lpstr>
      <vt:lpstr>נספח 5ב - G</vt:lpstr>
      <vt:lpstr>נספח 5ב - 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Copy of עותק דיווח2222</dc:title>
  <dc:creator>Tal Klaiman</dc:creator>
  <cp:lastModifiedBy>Artiom Zelensky</cp:lastModifiedBy>
  <dcterms:created xsi:type="dcterms:W3CDTF">2024-03-10T08:55:41Z</dcterms:created>
  <dcterms:modified xsi:type="dcterms:W3CDTF">2024-03-31T06:37:04Z</dcterms:modified>
  <dc:language>עברית</dc:language>
</cp:coreProperties>
</file>