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EB1296E9-A261-4DCA-B552-A54AAE4B69FA}"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3" i="6" l="1"/>
  <c r="G153" i="6"/>
  <c r="F153" i="6"/>
  <c r="G68" i="6"/>
  <c r="G57" i="6"/>
  <c r="F57" i="6"/>
  <c r="F42" i="6"/>
  <c r="F15" i="6"/>
  <c r="G15" i="6"/>
  <c r="G31" i="6"/>
  <c r="F31" i="6"/>
  <c r="G88" i="6"/>
  <c r="F88" i="6"/>
  <c r="F98" i="6"/>
  <c r="G108" i="6"/>
  <c r="F108" i="6"/>
  <c r="G138" i="6"/>
  <c r="F138" i="6"/>
  <c r="G163" i="6"/>
  <c r="F173" i="6"/>
  <c r="F163" i="6"/>
  <c r="J172" i="6"/>
  <c r="I172" i="6"/>
  <c r="J170" i="6"/>
  <c r="I170" i="6"/>
  <c r="J169" i="6"/>
  <c r="I169" i="6"/>
  <c r="J29" i="6" l="1"/>
  <c r="I29" i="6"/>
  <c r="F75" i="1" l="1"/>
  <c r="F19" i="1"/>
  <c r="F37" i="1"/>
  <c r="F56" i="1" l="1"/>
  <c r="J174" i="6"/>
  <c r="I174" i="6"/>
  <c r="C173" i="6"/>
  <c r="J171" i="6"/>
  <c r="I171"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<sst xmlns="http://schemas.openxmlformats.org/spreadsheetml/2006/main" count="1249" uniqueCount="238">
  <si>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</si>
  <si>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</si>
  <si>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</si>
  <si>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</si>
  <si>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</si>
  <si>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</si>
  <si>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</si>
  <si>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</si>
  <si>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</si>
  <si>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</si>
  <si>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</si>
  <si>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</si>
  <si>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</si>
  <si>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</si>
  <si>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</si>
  <si>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</si>
  <si>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</si>
  <si>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</si>
  <si>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</si>
  <si>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</si>
  <si>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</si>
  <si>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</si>
  <si>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</si>
  <si>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</si>
  <si>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</si>
  <si>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</si>
  <si>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</si>
  <si>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</si>
  <si>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</si>
  <si>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</si>
  <si>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</si>
  <si>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</si>
  <si>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</si>
  <si>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</si>
  <si>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</si>
  <si>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</si>
  <si>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</si>
  <si>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</si>
  <si>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</si>
  <si>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</si>
  <si>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</si>
  <si>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</si>
  <si>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</si>
  <si>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</si>
  <si>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</si>
  <si>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</si>
  <si>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</si>
  <si>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</si>
  <si>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</si>
  <si>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</si>
  <si>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</si>
  <si>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</si>
  <si>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</si>
  <si>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</si>
  <si>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</si>
  <si>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</si>
  <si>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</si>
  <si>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</si>
  <si>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</si>
  <si>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</si>
  <si>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</si>
  <si>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</si>
  <si>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</si>
  <si>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</si>
  <si>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</si>
  <si>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</si>
  <si>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</si>
  <si>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</si>
  <si>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</si>
  <si>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</si>
  <si>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</si>
  <si>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</si>
  <si>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</si>
  <si>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</si>
  <si>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</si>
  <si>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</si>
  <si>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</si>
  <si>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</si>
  <si>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</si>
  <si>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</si>
  <si>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</si>
  <si>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</si>
  <si>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</si>
  <si>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</si>
  <si>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</si>
  <si>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</si>
  <si>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</si>
  <si>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</si>
  <si>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</si>
  <si>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</si>
  <si>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</si>
  <si>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</si>
  <si>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</si>
  <si>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</si>
  <si>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</si>
  <si>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</si>
  <si>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</si>
  <si>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</si>
  <si>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</si>
  <si>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</si>
  <si>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</si>
  <si>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</si>
  <si>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</si>
  <si>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</si>
  <si>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</si>
  <si>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</si>
  <si>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</si>
  <si>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</si>
  <si>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</si>
  <si>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</si>
  <si>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</si>
  <si>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</si>
  <si>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</si>
  <si>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</si>
  <si>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</si>
  <si>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</si>
  <si>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</si>
  <si>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</si>
  <si>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</si>
  <si>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</si>
  <si>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</si>
  <si>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</si>
  <si>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</si>
  <si>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</si>
  <si>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</si>
  <si>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</si>
  <si>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</si>
  <si>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</si>
  <si>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</si>
  <si>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</si>
  <si>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</si>
  <si>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</si>
  <si>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</si>
  <si>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</si>
  <si>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</si>
  <si>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</si>
  <si>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</si>
  <si>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</si>
  <si>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</si>
  <si>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</si>
  <si>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</si>
  <si>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</si>
  <si>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</si>
  <si>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</si>
  <si>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</si>
  <si>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</si>
  <si>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</si>
  <si>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</si>
  <si>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</si>
  <si>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</si>
  <si>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</si>
  <si>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</si>
  <si>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</si>
  <si>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</si>
  <si>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</si>
  <si>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</si>
  <si>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</si>
  <si>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</si>
  <si>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</si>
  <si>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</si>
  <si>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</si>
  <si>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</si>
  <si>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</si>
  <si>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</si>
  <si>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</si>
  <si>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</si>
  <si>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</si>
  <si>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</si>
  <si>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</si>
  <si>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</si>
  <si>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</si>
  <si>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</si>
  <si>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</si>
  <si>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</si>
  <si>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</si>
  <si>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</si>
  <si>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</si>
  <si>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</si>
  <si>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</si>
  <si>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</si>
  <si>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</si>
  <si>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</si>
  <si>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</si>
  <si>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</si>
  <si>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</si>
  <si>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</si>
  <si>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</si>
  <si>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</si>
  <si>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</si>
  <si>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</si>
  <si>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</si>
  <si>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</si>
  <si>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</si>
  <si>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</si>
  <si>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</si>
  <si>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</si>
  <si>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</si>
  <si>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</si>
  <si>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</si>
  <si>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</si>
  <si>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</si>
  <si>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</si>
  <si>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</si>
  <si>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</si>
  <si>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</si>
  <si>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</si>
  <si>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</si>
  <si>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</si>
  <si>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</si>
  <si>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</si>
  <si>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</si>
  <si>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</si>
  <si>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</si>
  <si>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</si>
  <si>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</si>
  <si>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</si>
  <si>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</si>
  <si>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</si>
  <si>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</si>
  <si>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</si>
  <si>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</si>
  <si>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</si>
  <si>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</si>
  <si>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</si>
  <si>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</si>
  <si>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</si>
  <si>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</si>
  <si>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</si>
  <si>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</si>
  <si>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</si>
  <si>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</si>
  <si>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29%-41%</t>
  </si>
  <si>
    <t>22%-34%</t>
  </si>
  <si>
    <t>שיעור החשיפה צפוי 24.04.24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</si>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</sst>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5">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style="medium">
        <color indexed="64"/>
      </left>
      <right style="medium">
        <color indexed="64"/>
      </right>
      <top/>
      <bottom style="thin">
        <color theme="0"/>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05">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0" fontId="23" fillId="6" borderId="43" xfId="0" applyFont="1" applyFill="1" applyBorder="1" applyAlignment="1">
      <alignment vertical="center" wrapText="1" readingOrder="2"/>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6" borderId="46" xfId="1" applyNumberFormat="1" applyFont="1" applyFill="1" applyBorder="1" applyAlignment="1">
      <alignment horizontal="center" vertical="center"/>
    </xf>
    <xf numFmtId="10" fontId="23" fillId="7" borderId="44" xfId="1" applyNumberFormat="1" applyFont="1" applyFill="1" applyBorder="1" applyAlignment="1">
      <alignment horizontal="center" vertical="center"/>
    </xf>
    <xf numFmtId="0" fontId="23" fillId="7" borderId="45" xfId="0" applyFont="1" applyFill="1" applyBorder="1" applyAlignment="1">
      <alignment horizontal="center" vertical="center" readingOrder="2"/>
    </xf>
    <xf numFmtId="10" fontId="23" fillId="7" borderId="45" xfId="0" applyNumberFormat="1" applyFont="1" applyFill="1" applyBorder="1" applyAlignment="1">
      <alignment horizontal="center" vertical="center"/>
    </xf>
    <xf numFmtId="0" fontId="23" fillId="7" borderId="46" xfId="0" applyFont="1" applyFill="1" applyBorder="1" applyAlignment="1">
      <alignment horizontal="center" vertical="center" wrapText="1"/>
    </xf>
    <xf numFmtId="9" fontId="23" fillId="0" borderId="0" xfId="0" applyNumberFormat="1" applyFont="1" applyAlignment="1">
      <alignment vertical="center"/>
    </xf>
    <xf numFmtId="0" fontId="23" fillId="6" borderId="43" xfId="0" applyFont="1" applyFill="1" applyBorder="1" applyAlignment="1">
      <alignment vertical="center" readingOrder="2"/>
    </xf>
    <xf numFmtId="0" fontId="23" fillId="7" borderId="46" xfId="0"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6" borderId="46" xfId="1" applyNumberFormat="1" applyFont="1" applyFill="1" applyBorder="1" applyAlignment="1">
      <alignment horizontal="center" vertical="center"/>
    </xf>
    <xf numFmtId="10" fontId="27" fillId="7" borderId="44" xfId="1" applyNumberFormat="1" applyFont="1" applyFill="1" applyBorder="1" applyAlignment="1">
      <alignment horizontal="center" vertical="center"/>
    </xf>
    <xf numFmtId="0" fontId="23" fillId="6" borderId="49" xfId="0" applyFont="1" applyFill="1" applyBorder="1" applyAlignment="1">
      <alignment vertical="center" readingOrder="2"/>
    </xf>
    <xf numFmtId="10" fontId="23" fillId="6" borderId="50" xfId="1" applyNumberFormat="1" applyFont="1" applyFill="1" applyBorder="1" applyAlignment="1">
      <alignment horizontal="center" vertical="center"/>
    </xf>
    <xf numFmtId="10" fontId="23" fillId="6" borderId="51" xfId="1" applyNumberFormat="1" applyFont="1" applyFill="1" applyBorder="1" applyAlignment="1">
      <alignment horizontal="center" vertical="center"/>
    </xf>
    <xf numFmtId="10" fontId="23" fillId="7" borderId="50" xfId="1" applyNumberFormat="1" applyFont="1" applyFill="1" applyBorder="1" applyAlignment="1">
      <alignment horizontal="center" vertical="center"/>
    </xf>
    <xf numFmtId="0" fontId="23" fillId="7" borderId="51" xfId="0" applyFont="1" applyFill="1" applyBorder="1" applyAlignment="1">
      <alignment horizontal="center" vertical="center" readingOrder="2"/>
    </xf>
    <xf numFmtId="0" fontId="23" fillId="6" borderId="56" xfId="0" applyFont="1" applyFill="1" applyBorder="1" applyAlignment="1">
      <alignment vertical="center" wrapText="1" readingOrder="2"/>
    </xf>
    <xf numFmtId="10" fontId="23" fillId="6" borderId="56" xfId="1" applyNumberFormat="1" applyFont="1" applyFill="1" applyBorder="1" applyAlignment="1">
      <alignment horizontal="center" vertical="center"/>
    </xf>
    <xf numFmtId="0" fontId="23" fillId="6" borderId="56" xfId="0" applyFont="1" applyFill="1" applyBorder="1" applyAlignment="1">
      <alignment horizontal="center" vertical="center" readingOrder="2"/>
    </xf>
    <xf numFmtId="10" fontId="23" fillId="6" borderId="56" xfId="0" applyNumberFormat="1" applyFont="1" applyFill="1" applyBorder="1" applyAlignment="1">
      <alignment horizontal="center" vertical="center"/>
    </xf>
    <xf numFmtId="0" fontId="23" fillId="6" borderId="56" xfId="0" applyFont="1" applyFill="1" applyBorder="1" applyAlignment="1">
      <alignment horizontal="center" vertical="center"/>
    </xf>
    <xf numFmtId="0" fontId="23" fillId="6" borderId="45" xfId="0" applyFont="1" applyFill="1" applyBorder="1" applyAlignment="1">
      <alignment vertical="center" wrapText="1" readingOrder="2"/>
    </xf>
    <xf numFmtId="0" fontId="23" fillId="6" borderId="45" xfId="0" applyFont="1" applyFill="1" applyBorder="1" applyAlignment="1">
      <alignment horizontal="center" vertical="center" readingOrder="2"/>
    </xf>
    <xf numFmtId="10" fontId="23" fillId="6" borderId="45" xfId="0" applyNumberFormat="1" applyFont="1" applyFill="1" applyBorder="1" applyAlignment="1">
      <alignment horizontal="center" vertical="center"/>
    </xf>
    <xf numFmtId="0" fontId="23" fillId="6" borderId="45" xfId="0" applyFont="1" applyFill="1" applyBorder="1" applyAlignment="1">
      <alignment horizontal="center" vertical="center"/>
    </xf>
    <xf numFmtId="0" fontId="23" fillId="6" borderId="0" xfId="0" applyFont="1" applyFill="1" applyAlignment="1">
      <alignment vertical="center"/>
    </xf>
    <xf numFmtId="0" fontId="23" fillId="6" borderId="48" xfId="0" applyFont="1" applyFill="1" applyBorder="1" applyAlignment="1">
      <alignment vertical="center"/>
    </xf>
    <xf numFmtId="165" fontId="23" fillId="7" borderId="45"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4"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8" xfId="0" applyFont="1" applyFill="1" applyBorder="1" applyAlignment="1">
      <alignment horizontal="center" vertical="center" wrapText="1"/>
    </xf>
    <xf numFmtId="0" fontId="23" fillId="6" borderId="53" xfId="0" applyFont="1" applyFill="1" applyBorder="1" applyAlignment="1">
      <alignment horizontal="center" vertical="center" wrapText="1"/>
    </xf>
    <xf numFmtId="0" fontId="23" fillId="6" borderId="54" xfId="0" applyFont="1" applyFill="1" applyBorder="1" applyAlignment="1">
      <alignment horizontal="center" vertical="center" wrapText="1"/>
    </xf>
    <xf numFmtId="0" fontId="23" fillId="6" borderId="55"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0" xfId="0" applyFont="1" applyFill="1" applyAlignment="1">
      <alignment horizontal="center" vertical="center"/>
    </xf>
    <xf numFmtId="0" fontId="23" fillId="6" borderId="48" xfId="0" applyFont="1" applyFill="1" applyBorder="1" applyAlignment="1">
      <alignment horizontal="center" vertical="center"/>
    </xf>
    <xf numFmtId="0" fontId="23" fillId="6" borderId="53" xfId="0" applyFont="1" applyFill="1" applyBorder="1" applyAlignment="1">
      <alignment horizontal="center" vertical="center"/>
    </xf>
    <xf numFmtId="0" fontId="23" fillId="6" borderId="54" xfId="0" applyFont="1" applyFill="1" applyBorder="1" applyAlignment="1">
      <alignment horizontal="center" vertical="center"/>
    </xf>
    <xf numFmtId="0" fontId="23" fillId="6" borderId="55"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7"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8" xfId="0" applyFont="1" applyFill="1" applyBorder="1" applyAlignment="1">
      <alignment horizontal="center" vertical="center" wrapText="1" readingOrder="2"/>
    </xf>
    <xf numFmtId="0" fontId="4" fillId="2" borderId="59"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60"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61" xfId="0" applyFont="1" applyFill="1" applyBorder="1" applyAlignment="1">
      <alignment vertical="center" wrapText="1" readingOrder="2"/>
    </xf>
    <xf numFmtId="0" fontId="23" fillId="6" borderId="61" xfId="0" applyFont="1" applyFill="1" applyBorder="1" applyAlignment="1">
      <alignment vertical="center" readingOrder="2"/>
    </xf>
    <xf numFmtId="0" fontId="23" fillId="7" borderId="62" xfId="0" applyFont="1" applyFill="1" applyBorder="1" applyAlignment="1">
      <alignment horizontal="center" vertical="center" wrapText="1"/>
    </xf>
    <xf numFmtId="0" fontId="23" fillId="7" borderId="62" xfId="0" applyFont="1" applyFill="1" applyBorder="1" applyAlignment="1">
      <alignment horizontal="center" vertical="center"/>
    </xf>
    <xf numFmtId="0" fontId="28" fillId="5" borderId="63" xfId="0" applyFont="1" applyFill="1" applyBorder="1" applyAlignment="1">
      <alignment vertical="center" readingOrder="2"/>
    </xf>
    <xf numFmtId="0" fontId="29" fillId="5" borderId="64"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65" xfId="0" applyFont="1" applyFill="1" applyBorder="1" applyAlignment="1">
      <alignment horizontal="center" vertical="center" wrapText="1"/>
    </xf>
    <xf numFmtId="0" fontId="29" fillId="5" borderId="56" xfId="0" applyFont="1" applyFill="1" applyBorder="1" applyAlignment="1">
      <alignment horizontal="center" vertical="center"/>
    </xf>
    <xf numFmtId="0" fontId="29" fillId="5" borderId="66" xfId="0" applyFont="1" applyFill="1" applyBorder="1" applyAlignment="1">
      <alignment horizontal="center" vertical="center"/>
    </xf>
    <xf numFmtId="0" fontId="23" fillId="6" borderId="67" xfId="0" applyFont="1" applyFill="1" applyBorder="1" applyAlignment="1">
      <alignment vertical="center" readingOrder="2"/>
    </xf>
    <xf numFmtId="10" fontId="23" fillId="6" borderId="68" xfId="1" applyNumberFormat="1" applyFont="1" applyFill="1" applyBorder="1" applyAlignment="1">
      <alignment horizontal="center" vertical="center"/>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7" borderId="68" xfId="1" applyNumberFormat="1" applyFont="1" applyFill="1" applyBorder="1" applyAlignment="1">
      <alignment horizontal="center" vertical="center"/>
    </xf>
    <xf numFmtId="0" fontId="23" fillId="7" borderId="69" xfId="0" applyFont="1" applyFill="1" applyBorder="1" applyAlignment="1">
      <alignment horizontal="center" vertical="center" readingOrder="2"/>
    </xf>
    <xf numFmtId="10" fontId="23" fillId="7" borderId="69" xfId="0" applyNumberFormat="1" applyFont="1" applyFill="1" applyBorder="1" applyAlignment="1">
      <alignment horizontal="center" vertical="center"/>
    </xf>
    <xf numFmtId="0" fontId="23" fillId="7" borderId="71" xfId="0" applyFont="1" applyFill="1" applyBorder="1" applyAlignment="1">
      <alignment horizontal="center" vertical="center"/>
    </xf>
    <xf numFmtId="166" fontId="29" fillId="5" borderId="56" xfId="0" applyNumberFormat="1" applyFont="1" applyFill="1" applyBorder="1" applyAlignment="1">
      <alignment horizontal="center" vertical="center" wrapText="1"/>
    </xf>
    <xf numFmtId="166" fontId="23" fillId="7" borderId="62" xfId="0" applyNumberFormat="1" applyFont="1" applyFill="1" applyBorder="1" applyAlignment="1">
      <alignment horizontal="center" vertical="center"/>
    </xf>
    <xf numFmtId="166" fontId="23" fillId="7" borderId="45" xfId="0" applyNumberFormat="1" applyFont="1" applyFill="1" applyBorder="1" applyAlignment="1">
      <alignment horizontal="center" vertical="center"/>
    </xf>
    <xf numFmtId="0" fontId="23" fillId="7" borderId="62" xfId="0" applyFont="1" applyFill="1" applyBorder="1" applyAlignment="1">
      <alignment horizontal="center" vertical="center" wrapText="1" readingOrder="2"/>
    </xf>
    <xf numFmtId="166" fontId="29" fillId="5" borderId="65" xfId="0" applyNumberFormat="1" applyFont="1" applyFill="1" applyBorder="1" applyAlignment="1">
      <alignment horizontal="center" vertical="center" wrapText="1"/>
    </xf>
    <xf numFmtId="166" fontId="23" fillId="8" borderId="45" xfId="1" applyNumberFormat="1" applyFont="1" applyFill="1" applyBorder="1" applyAlignment="1">
      <alignment horizontal="center" vertical="center"/>
    </xf>
    <xf numFmtId="166" fontId="23" fillId="8" borderId="46"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7" fillId="8" borderId="46" xfId="1" applyNumberFormat="1" applyFont="1" applyFill="1" applyBorder="1" applyAlignment="1">
      <alignment horizontal="center" vertical="center"/>
    </xf>
    <xf numFmtId="166" fontId="23" fillId="8" borderId="69" xfId="1" applyNumberFormat="1" applyFont="1" applyFill="1" applyBorder="1" applyAlignment="1">
      <alignment horizontal="center" vertical="center"/>
    </xf>
    <xf numFmtId="166" fontId="23" fillId="8" borderId="70" xfId="1" applyNumberFormat="1" applyFont="1" applyFill="1" applyBorder="1" applyAlignment="1">
      <alignment horizontal="center" vertical="center"/>
    </xf>
    <xf numFmtId="166" fontId="23" fillId="7" borderId="69" xfId="0" applyNumberFormat="1" applyFont="1" applyFill="1" applyBorder="1" applyAlignment="1">
      <alignment horizontal="center" vertical="center"/>
    </xf>
    <xf numFmtId="166" fontId="23" fillId="7" borderId="71" xfId="0" applyNumberFormat="1" applyFont="1" applyFill="1" applyBorder="1" applyAlignment="1">
      <alignment horizontal="center" vertical="center"/>
    </xf>
    <xf numFmtId="0" fontId="28" fillId="5" borderId="72" xfId="0" applyFont="1" applyFill="1" applyBorder="1" applyAlignment="1">
      <alignment vertical="center" readingOrder="2"/>
    </xf>
    <xf numFmtId="0" fontId="29" fillId="5" borderId="65" xfId="0" applyFont="1" applyFill="1" applyBorder="1" applyAlignment="1">
      <alignment horizontal="center" vertical="center"/>
    </xf>
    <xf numFmtId="166" fontId="23" fillId="7" borderId="46" xfId="0" applyNumberFormat="1" applyFont="1" applyFill="1" applyBorder="1" applyAlignment="1">
      <alignment horizontal="center" vertical="center"/>
    </xf>
    <xf numFmtId="166" fontId="23" fillId="8" borderId="52" xfId="1" applyNumberFormat="1" applyFont="1" applyFill="1" applyBorder="1" applyAlignment="1">
      <alignment horizontal="center" vertical="center"/>
    </xf>
    <xf numFmtId="166" fontId="23" fillId="7" borderId="51" xfId="0" applyNumberFormat="1" applyFont="1" applyFill="1" applyBorder="1" applyAlignment="1">
      <alignment horizontal="center" vertical="center"/>
    </xf>
    <xf numFmtId="166" fontId="23" fillId="7" borderId="52" xfId="0" applyNumberFormat="1" applyFont="1" applyFill="1" applyBorder="1" applyAlignment="1">
      <alignment horizontal="center" vertical="center"/>
    </xf>
    <xf numFmtId="166" fontId="23" fillId="0" borderId="0" xfId="0" applyNumberFormat="1" applyFont="1" applyAlignment="1">
      <alignment vertical="center"/>
    </xf>
    <xf numFmtId="166" fontId="23" fillId="7" borderId="44" xfId="1" applyNumberFormat="1" applyFont="1" applyFill="1" applyBorder="1" applyAlignment="1">
      <alignment horizontal="center" vertical="center"/>
    </xf>
    <xf numFmtId="166" fontId="23" fillId="7" borderId="62" xfId="0" applyNumberFormat="1" applyFont="1" applyFill="1" applyBorder="1" applyAlignment="1">
      <alignment horizontal="center" vertical="center" wrapText="1"/>
    </xf>
    <xf numFmtId="166" fontId="23" fillId="7" borderId="68"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46" xfId="1" applyNumberFormat="1" applyFont="1" applyFill="1" applyBorder="1" applyAlignment="1">
      <alignment horizontal="center" vertical="center"/>
    </xf>
    <xf numFmtId="166" fontId="23" fillId="6" borderId="68"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0" xfId="1" applyNumberFormat="1" applyFont="1" applyFill="1" applyBorder="1" applyAlignment="1">
      <alignment horizontal="center" vertical="center"/>
    </xf>
    <xf numFmtId="0" fontId="29" fillId="5" borderId="66" xfId="0" applyFont="1" applyFill="1" applyBorder="1" applyAlignment="1">
      <alignment horizontal="center" vertical="center" wrapText="1"/>
    </xf>
    <xf numFmtId="166" fontId="29" fillId="5" borderId="73" xfId="0" applyNumberFormat="1" applyFont="1" applyFill="1" applyBorder="1" applyAlignment="1">
      <alignment horizontal="center" vertical="center" wrapText="1"/>
    </xf>
    <xf numFmtId="0" fontId="25"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xf>
    <xf numFmtId="0" fontId="25" fillId="0" borderId="78" xfId="0" applyFont="1" applyBorder="1" applyAlignment="1">
      <alignment horizontal="right" vertical="center" wrapText="1"/>
    </xf>
    <xf numFmtId="0" fontId="25" fillId="0" borderId="79" xfId="0" applyFont="1" applyBorder="1" applyAlignment="1">
      <alignment horizontal="right" vertical="center" wrapText="1"/>
    </xf>
    <xf numFmtId="0" fontId="26" fillId="0" borderId="80" xfId="0" applyFont="1" applyBorder="1" applyAlignment="1">
      <alignment horizontal="right" vertical="center" wrapText="1"/>
    </xf>
    <xf numFmtId="0" fontId="25" fillId="0" borderId="81" xfId="0" applyFont="1" applyBorder="1" applyAlignment="1">
      <alignment horizontal="right" vertical="center" wrapText="1"/>
    </xf>
    <xf numFmtId="0" fontId="25" fillId="0" borderId="82"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5" fillId="0" borderId="84" xfId="0" applyFont="1" applyBorder="1" applyAlignment="1">
      <alignment horizontal="right" vertical="center" wrapText="1" readingOrder="2"/>
    </xf>
    <xf numFmtId="0" fontId="25" fillId="0" borderId="89" xfId="0" applyFont="1" applyBorder="1" applyAlignment="1">
      <alignment horizontal="right" vertical="center" wrapText="1" readingOrder="2"/>
    </xf>
    <xf numFmtId="0" fontId="24" fillId="4" borderId="90" xfId="0" applyFont="1" applyFill="1" applyBorder="1" applyAlignment="1">
      <alignment horizontal="right" vertical="center" wrapText="1"/>
    </xf>
    <xf numFmtId="0" fontId="24" fillId="4" borderId="91" xfId="0" applyFont="1" applyFill="1" applyBorder="1" applyAlignment="1">
      <alignment horizontal="center" vertical="center" wrapText="1" readingOrder="2"/>
    </xf>
    <xf numFmtId="0" fontId="24" fillId="4" borderId="92" xfId="0" applyFont="1" applyFill="1" applyBorder="1" applyAlignment="1">
      <alignment horizontal="center" vertical="center" wrapText="1" readingOrder="2"/>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right" vertical="center" wrapText="1" readingOrder="2"/>
    </xf>
    <xf numFmtId="166" fontId="25" fillId="0" borderId="77"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85"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6" xfId="0" applyNumberFormat="1" applyFont="1" applyBorder="1" applyAlignment="1">
      <alignment horizontal="right" vertical="center" wrapText="1" readingOrder="2"/>
    </xf>
    <xf numFmtId="166" fontId="25" fillId="0" borderId="87"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8"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1">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bottom style="thin">
          <color theme="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2914650</xdr:colOff>
      <xdr:row>0</xdr:row>
      <xdr:rowOff>85725</xdr:rowOff>
    </xdr:from>
    <xdr:to>
      <xdr:col>1</xdr:col>
      <xdr:colOff>5194844</xdr:colOff>
      <xdr:row>3</xdr:row>
      <xdr:rowOff>115054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190981" y="857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2276475</xdr:colOff>
      <xdr:row>1</xdr:row>
      <xdr:rowOff>104775</xdr:rowOff>
    </xdr:from>
    <xdr:to>
      <xdr:col>1</xdr:col>
      <xdr:colOff>2609850</xdr:colOff>
      <xdr:row>3</xdr:row>
      <xdr:rowOff>76200</xdr:rowOff>
    </xdr:to>
    <xdr:pic>
      <xdr:nvPicPr>
        <xdr:cNvPr id="4" name="Picture 3" descr="לוגו הגשות">
          <a:extLst>
            <a:ext uri="{FF2B5EF4-FFF2-40B4-BE49-F238E27FC236}">
              <a16:creationId xmlns:a16="http://schemas.microsoft.com/office/drawing/2014/main" id="{5A3C20E6-42CA-4024-96FB-1F603E43C7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00375" y="2857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672353</xdr:colOff>
      <xdr:row>2</xdr:row>
      <xdr:rowOff>11206</xdr:rowOff>
    </xdr:from>
    <xdr:to>
      <xdr:col>8</xdr:col>
      <xdr:colOff>635504</xdr:colOff>
      <xdr:row>2</xdr:row>
      <xdr:rowOff>617750</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374466" y="369794"/>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773206</xdr:colOff>
      <xdr:row>15</xdr:row>
      <xdr:rowOff>168088</xdr:rowOff>
    </xdr:from>
    <xdr:to>
      <xdr:col>5</xdr:col>
      <xdr:colOff>624236</xdr:colOff>
      <xdr:row>15</xdr:row>
      <xdr:rowOff>1031670</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117293" y="168088"/>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D92B6F-3D8E-40F3-8603-3D34084BBE80}" name="TitleRegion1.a8.i20.1" displayName="TitleRegion1.a8.i20.1" ref="A8:I20" totalsRowShown="0" headerRowDxfId="240" headerRowBorderDxfId="249" tableBorderDxfId="250">
  <autoFilter ref="A8:I20" xr:uid="{69DA3C27-6942-4837-B799-8CFBBB6593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A11C936-1C7D-4703-A578-0C9FA088B5B8}" name="אפיק השקעה " dataDxfId="248"/>
    <tableColumn id="2" xr3:uid="{515FD8B2-B8BC-46E7-B1D0-841B74AE7611}" name="שיעור חשיפה צפוי לשנת 2023" dataDxfId="247"/>
    <tableColumn id="3" xr3:uid="{F8FBE685-C17E-4455-9E60-C1BD42F0C37D}" name="שיעור חשיפה  22.11.2023 צפוי" dataDxfId="246"/>
    <tableColumn id="4" xr3:uid="{73EE9A2A-B74A-4EBF-B271-1CAFA0FEB0F8}" name="שיעור החשיפה בפועל 31.12.2023" dataDxfId="245"/>
    <tableColumn id="5" xr3:uid="{E6C0B5FA-A223-499C-ADC3-B09D1B9BF081}" name="שיעור החשיפה צפוי 2024" dataDxfId="244"/>
    <tableColumn id="6" xr3:uid="{938E19EC-DD6F-459F-9C6E-F9EEA250EC19}" name="שיעור החשיפה צפוי 24.04.24" dataDxfId="243"/>
    <tableColumn id="7" xr3:uid="{72B2F11D-86BE-4FC1-9A21-9B7EE3770ACC}" name="טווח סטייה" dataDxfId="242"/>
    <tableColumn id="8" xr3:uid="{893A7BBA-9CD8-4BE7-B9B0-65DD229BA221}" name="גבולות שיעור החשיפה הצפויה" dataDxfId="241"/>
    <tableColumn id="9" xr3:uid="{CB7C051D-CE45-4F9F-B837-2D3A9F9BBBCC}"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115F6-CDEF-40F5-AD85-A5898E152BE7}" name="TitleRegion1.a26.i38.2" displayName="TitleRegion1.a26.i38.2" ref="A26:I38" totalsRowShown="0" headerRowDxfId="229" headerRowBorderDxfId="238" tableBorderDxfId="239">
  <autoFilter ref="A26:I38" xr:uid="{341D8D34-E587-46D4-B5E2-5D3467F0B3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89C3C18-A738-4797-9AD5-4404073D3526}" name="אפיק השקעה " dataDxfId="237"/>
    <tableColumn id="2" xr3:uid="{090A0F07-773E-4ADD-8E90-A0B23E0738F5}" name="שיעור חשיפה צפוי לשנת 2023" dataDxfId="236"/>
    <tableColumn id="3" xr3:uid="{95C99470-D205-46CB-868B-E1EE95F26872}" name="שיעור חשיפה  22.11.2023 צפוי" dataDxfId="235"/>
    <tableColumn id="4" xr3:uid="{29A6FA2C-9679-4FE7-B6E2-8BC5B9A34848}" name="שיעור החשיפה בפועל 31.12.2023" dataDxfId="234"/>
    <tableColumn id="5" xr3:uid="{4E8C97A7-B28E-4DD9-8437-3DD602F5E839}" name="שיעור החשיפה צפוי 2024" dataDxfId="233"/>
    <tableColumn id="6" xr3:uid="{EFCC68B0-1137-4382-8B39-BD589935CF26}" name="שיעור החשיפה צפוי 24.04.24" dataDxfId="232"/>
    <tableColumn id="7" xr3:uid="{7948C131-77B1-4A3D-B4F7-171C9D91A0F9}" name="טווח סטייה" dataDxfId="231"/>
    <tableColumn id="8" xr3:uid="{0A32D33B-B638-472F-BBF3-3E3AC1C75FB1}" name="גבולות שיעור החשיפה הצפויה" dataDxfId="230"/>
    <tableColumn id="9" xr3:uid="{200328E0-9E8E-420C-91AB-3802C3C97829}"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F18218-7954-4771-B8DF-8DF205996363}" name="TitleRegion1.a45.i57.3" displayName="TitleRegion1.a45.i57.3" ref="A45:I57" totalsRowShown="0" headerRowDxfId="218" headerRowBorderDxfId="227" tableBorderDxfId="228">
  <autoFilter ref="A45:I57" xr:uid="{DCD47D23-8686-465A-AA3A-ADB5D272B2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6097FC4-3A02-470B-93C0-5EBC3A86CEFC}" name="אפיק השקעה " dataDxfId="226"/>
    <tableColumn id="2" xr3:uid="{64FC237C-63A6-4ACB-BE6E-63A902EA12AB}" name="שיעור חשיפה צפוי לשנת 2023" dataDxfId="225"/>
    <tableColumn id="3" xr3:uid="{E4C90A4C-DF4F-47FB-AF62-ABE92060EC1B}" name="שיעור חשיפה  07.12.2023 צפוי" dataDxfId="224"/>
    <tableColumn id="4" xr3:uid="{70FCE062-4779-4E00-B200-0BAFDA08DA6E}" name="שיעור החשיפה בפועל 31.12.2023" dataDxfId="223"/>
    <tableColumn id="5" xr3:uid="{E80D9051-E6BE-48F9-8EDC-0E30836C9F87}" name="שיעור החשיפה צפוי 2024" dataDxfId="222"/>
    <tableColumn id="6" xr3:uid="{3CC72C23-795B-4231-9FCE-9A229C2D1B13}" name="שיעור החשיפה צפוי 24.04.24" dataDxfId="221"/>
    <tableColumn id="7" xr3:uid="{C90F3400-0B18-45D1-9AD0-97C9B214ABB4}" name="טווח סטייה" dataDxfId="220"/>
    <tableColumn id="8" xr3:uid="{4560333C-3178-4BED-B964-86902248CC84}" name="גבולות שיעור החשיפה הצפויה" dataDxfId="219"/>
    <tableColumn id="9" xr3:uid="{D47E91D3-41B4-473D-9BA0-28B69843176B}"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96F59-EB8F-4B40-BF26-1F1C4CCC6F08}" name="TitleRegion1.a64.i76.4" displayName="TitleRegion1.a64.i76.4" ref="A64:I76" totalsRowShown="0" headerRowDxfId="207" headerRowBorderDxfId="216" tableBorderDxfId="217">
  <autoFilter ref="A64:I76" xr:uid="{F75FD9A4-05B6-4EC0-A80C-643CB3F5EB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1C580E-8931-49E7-9E7C-D2DB6BBBFC99}" name="אפיק השקעה " dataDxfId="215"/>
    <tableColumn id="2" xr3:uid="{B1227B5F-F69E-4FEA-82A8-8D220297C0E9}" name="שיעור חשיפה צפוי לשנת 2023" dataDxfId="214"/>
    <tableColumn id="3" xr3:uid="{AD630A6A-A3E9-41E0-B87F-AFFC1051B230}" name="שיעור חשיפה  22.11.2023 צפוי" dataDxfId="213"/>
    <tableColumn id="4" xr3:uid="{EA847E36-D3C6-40FD-BE8E-A1DCE7B8680D}" name="שיעור החשיפה בפועל 31.12.2023" dataDxfId="212"/>
    <tableColumn id="5" xr3:uid="{4C85158E-0C9F-426F-8366-4B30E19978A9}" name="שיעור החשיפה צפוי 2024" dataDxfId="211"/>
    <tableColumn id="6" xr3:uid="{D2379587-0A2A-4C56-B8A0-981C6C0758A7}" name="שיעור החשיפה צפוי 24.04.24" dataDxfId="210"/>
    <tableColumn id="7" xr3:uid="{66DE3630-947B-41C4-BEFD-FD71F53494CF}" name="טווח סטייה" dataDxfId="209"/>
    <tableColumn id="8" xr3:uid="{97E15B70-EE6F-4BA5-A516-F3F3A927395E}" name="גבולות שיעור החשיפה הצפויה" dataDxfId="208"/>
    <tableColumn id="9" xr3:uid="{D09E76FF-BCA4-4238-B0F7-7BB204F08D0A}"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A3CA00-6CBE-479D-9C28-CED01831CAAC}" name="TitleRegion1.b5.k16.1" displayName="TitleRegion1.b5.k16.1" ref="B5:K16" totalsRowShown="0" headerRowBorderDxfId="205" tableBorderDxfId="206" totalsRowBorderDxfId="204">
  <autoFilter ref="B5:K16" xr:uid="{EE9E20B6-1943-43CB-A04F-1E0933C58A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04E5A6-5408-42B2-90AA-662E4D937031}" name="אפיק השקעה" dataDxfId="203"/>
    <tableColumn id="2" xr3:uid="{D82EB127-0F7F-448F-B43B-0BBE880CC082}" name="אלפא מור תגמולים – מניות" dataDxfId="202" dataCellStyle="Percent"/>
    <tableColumn id="3" xr3:uid="{57C5403B-483C-4ED4-B536-147551C761BE}" name="מור השתלמות – מניות" dataDxfId="201" dataCellStyle="Percent"/>
    <tableColumn id="4" xr3:uid="{5AA44927-8C9B-4911-A35A-219F8FDE6EAD}" name="מור קופת גמל להשקעה – מניות" dataDxfId="200" dataCellStyle="Percent"/>
    <tableColumn id="5" xr3:uid="{DFB23ED6-6BAC-4DAF-85B4-22C4F2D49928}" name="_x0009_שיעור חשיפה צפוי לשנת 2024" dataDxfId="199" dataCellStyle="Percent"/>
    <tableColumn id="6" xr3:uid="{00D66D0F-5993-4C7D-9A95-EF5A496D33DF}" name="שיעור החשיפה צפוי 24.04.24" dataDxfId="198" dataCellStyle="Percent"/>
    <tableColumn id="7" xr3:uid="{22BF5101-5DCC-40A5-BE7C-7F7B0738FD38}" name="_x0009_טווח סטייה" dataDxfId="197"/>
    <tableColumn id="8" xr3:uid="{60C94B6D-7C1F-4A1E-90AC-00A33626A848}" name="_x0009_גבולות שיעור החשיפה הצפויה" dataDxfId="196"/>
    <tableColumn id="9" xr3:uid="{19D4246A-1622-471F-8755-CF441CB585FE}" name="ריק במקור" dataDxfId="195"/>
    <tableColumn id="10" xr3:uid="{E9D366CE-179C-4673-861B-2B33F8E6D1EF}" name="_x0009_מדד ייחוס" dataDxfId="194"/>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8E1B3-2848-40D2-99A2-7389A2D6376D}" name="TitleRegion1.b21.k32.2" displayName="TitleRegion1.b21.k32.2" ref="B21:K32" totalsRowShown="0" headerRowBorderDxfId="192" tableBorderDxfId="193" totalsRowBorderDxfId="191">
  <autoFilter ref="B21:K32" xr:uid="{0BC37742-CBB0-4616-B31C-65921031F8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8BDD980-6689-4393-B3B1-7D98369D7320}" name="אפיק השקעה" dataDxfId="190"/>
    <tableColumn id="2" xr3:uid="{DF704D13-9882-434D-B306-DA9D018B2668}" name="אלפא מור תגמולים - אג&quot;ח עד 25% במניות" dataDxfId="189" dataCellStyle="Percent"/>
    <tableColumn id="3" xr3:uid="{CDE2B2F1-FB1A-4235-9942-B08AB90991ED}" name="מור השתלמות - אג&quot;ח עד 25% במניות" dataDxfId="188" dataCellStyle="Percent"/>
    <tableColumn id="4" xr3:uid="{3CAB9EB0-C7F6-4E8D-A17B-8668DCEC9C1C}" name="מור קופת גמל להשקעה- אג&quot;ח עד 25% במניות" dataDxfId="187" dataCellStyle="Percent"/>
    <tableColumn id="5" xr3:uid="{B1405E2E-9D47-4C99-8830-CD736464FA0E}" name="_x0009_שיעור חשיפה צפוי לשנת 2024" dataDxfId="186" dataCellStyle="Percent"/>
    <tableColumn id="6" xr3:uid="{B3780EBA-EFB6-47C6-BFD3-CB27EF827F29}" name="שיעור החשיפה צפוי 24.04.24" dataDxfId="185" dataCellStyle="Percent"/>
    <tableColumn id="7" xr3:uid="{3417C907-67CE-48CF-B0B0-CDEB0A8C1D28}" name="_x0009_טווח סטייה" dataDxfId="184"/>
    <tableColumn id="8" xr3:uid="{8DBB1078-2E8B-4D27-AA6E-98E3EF0EADC4}" name="_x0009_גבולות שיעור החשיפה הצפויה" dataDxfId="183"/>
    <tableColumn id="9" xr3:uid="{62DB7C64-DBFA-47FA-A5E6-6AC95B69295A}" name="ריק במקור" dataDxfId="182"/>
    <tableColumn id="10" xr3:uid="{C0E932BB-18A4-4F6B-95F0-B2C048A3B9A8}" name="_x0009_מדד ייחוס" dataDxfId="181"/>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7AA2A9-BB8D-48CE-9D99-9803F03B8F07}" name="TitleRegion1.b37.k43.3" displayName="TitleRegion1.b37.k43.3" ref="B37:K43" totalsRowShown="0" headerRowBorderDxfId="179" tableBorderDxfId="180" totalsRowBorderDxfId="178">
  <autoFilter ref="B37:K43" xr:uid="{080B61D3-F2CE-415E-8D12-AB562FBE0F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DC9D4F1-1237-4CC2-BD36-E733D9E53993}" name="אפיק השקעה" dataDxfId="177"/>
    <tableColumn id="2" xr3:uid="{2C3514B8-19B0-42DE-ACF4-4E333795738F}" name="אלפא מור תגמולים - משולב סחיר" dataDxfId="176" dataCellStyle="Percent"/>
    <tableColumn id="3" xr3:uid="{D222D254-1460-4227-9F20-2EA444E2E7F6}" name="ריק במקור" dataDxfId="175" dataCellStyle="Percent"/>
    <tableColumn id="4" xr3:uid="{8D4DA7EA-0CD2-4EAB-A869-5D80A0320C49}" name="ריק במקור2" dataDxfId="174" dataCellStyle="Percent"/>
    <tableColumn id="5" xr3:uid="{12D35168-A3A3-40E0-827B-EEF83C080C5D}" name="_x0009_שיעור חשיפה צפוי לשנת 2024" dataDxfId="173" dataCellStyle="Percent"/>
    <tableColumn id="6" xr3:uid="{8856B3A7-3B16-4527-8EFA-1F28B1148ED1}" name="שיעור החשיפה צפוי 24.04.24" dataDxfId="172" dataCellStyle="Percent"/>
    <tableColumn id="7" xr3:uid="{514F9377-49F7-472C-87F8-0015FBA6EA97}" name="_x0009_טווח סטייה" dataDxfId="171"/>
    <tableColumn id="8" xr3:uid="{9AA59AB6-CF34-479D-A0BC-BA6A511E1E5C}" name="_x0009_גבולות שיעור החשיפה הצפויה" dataDxfId="170"/>
    <tableColumn id="9" xr3:uid="{3D7348F3-262C-4422-81E4-8FEA1AE17CF2}" name="ריק במקור3" dataDxfId="169"/>
    <tableColumn id="10" xr3:uid="{63E3CD3A-9CA3-41D9-80C5-CD59EE1AFD61}" name="_x0009_מדד ייחוס" dataDxfId="168"/>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F1044F-EB18-47AF-AA45-719A1D7E392D}" name="TitleRegion1.b47.k58.4" displayName="TitleRegion1.b47.k58.4" ref="B47:K58" totalsRowShown="0" headerRowBorderDxfId="166" tableBorderDxfId="167" totalsRowBorderDxfId="165">
  <autoFilter ref="B47:K58" xr:uid="{57BE683D-9786-42DC-976A-F9A2062D67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06E35C4-1816-4E4E-9C4B-70FC109926AC}" name="אפיק השקעה" dataDxfId="164"/>
    <tableColumn id="2" xr3:uid="{8FAB09B0-FCC5-4F61-9965-8A5D50879AAF}" name="אלפא מור תגמולים - אג&quot;ח" dataDxfId="163" dataCellStyle="Percent"/>
    <tableColumn id="3" xr3:uid="{5F7A46E2-4FAF-481C-9E78-C5CBC2B05A80}" name="מור קרן השתלמות אג&quot;ח" dataDxfId="162" dataCellStyle="Percent"/>
    <tableColumn id="4" xr3:uid="{1767C418-D315-4BA5-8F7C-0F1D20FBFBE2}" name="מור גמל להשקעה - אג&quot;ח" dataDxfId="161" dataCellStyle="Percent"/>
    <tableColumn id="5" xr3:uid="{8B7C9696-225E-4B55-AE66-A2C0D2B59BB4}" name="_x0009_שיעור חשיפה צפוי לשנת 2024" dataDxfId="160" dataCellStyle="Percent"/>
    <tableColumn id="6" xr3:uid="{B30A8DD8-F761-40F5-B9AC-0CC0342D6AAC}" name="שיעור החשיפה צפוי 24.04.24" dataDxfId="159" dataCellStyle="Percent"/>
    <tableColumn id="7" xr3:uid="{2E5D0311-22DC-4A5C-895E-61FEF5856DF4}" name="_x0009_טווח סטייה" dataDxfId="158"/>
    <tableColumn id="8" xr3:uid="{983968CB-9BF5-4912-BC70-64465FFE7A30}" name="_x0009_גבולות שיעור החשיפה הצפויה" dataDxfId="157"/>
    <tableColumn id="9" xr3:uid="{75D99102-F202-478F-A815-0258D073B44C}" name="ריק במקור" dataDxfId="156"/>
    <tableColumn id="10" xr3:uid="{1080F16D-EBF6-4988-ADF1-CA154A0F38DD}" name="_x0009_מדד ייחוס" dataDxfId="155"/>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7B4EBD-58F5-4ABA-AE4F-B950CD7D7D29}" name="TitleRegion1.b63.k69.5" displayName="TitleRegion1.b63.k69.5" ref="B63:K69" totalsRowShown="0" headerRowBorderDxfId="153" tableBorderDxfId="154" totalsRowBorderDxfId="152">
  <autoFilter ref="B63:K69" xr:uid="{29123494-130A-4DB8-B23A-E0C2F092E3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BC986DA-BF0F-41F6-AF96-D3760D823CAA}" name="אפיק השקעה" dataDxfId="151"/>
    <tableColumn id="2" xr3:uid="{752DAEDF-B240-4A9E-AACE-1C046ECEEF74}" name="אלפא מור תגמולים – מניות תל אביב 35" dataDxfId="150" dataCellStyle="Percent"/>
    <tableColumn id="3" xr3:uid="{0E1120D0-6F61-489F-BA4D-8D1F578647E9}" name="מור השתלמות – מניות תל אביב 35" dataDxfId="149" dataCellStyle="Percent"/>
    <tableColumn id="4" xr3:uid="{AAE971B4-A431-456B-B03B-0048A2DCFD77}" name="מור קופת גמל להשקעה – מניות תל אביב 35" dataDxfId="148" dataCellStyle="Percent"/>
    <tableColumn id="5" xr3:uid="{107380BA-6ADA-4DF2-A68D-388D7BB15E57}" name="_x0009_שיעור חשיפה צפוי לשנת 2024" dataDxfId="147" dataCellStyle="Percent"/>
    <tableColumn id="6" xr3:uid="{3FB5F767-C56E-410A-90E2-584A7D96CA75}" name="שיעור החשיפה צפוי 24.04.24" dataDxfId="146" dataCellStyle="Percent"/>
    <tableColumn id="7" xr3:uid="{66D31383-7A4B-480E-BD99-A8574C2B8FC8}" name="_x0009_טווח סטייה" dataDxfId="145"/>
    <tableColumn id="8" xr3:uid="{2479DF13-3E94-4C7E-9759-0E518798ACA7}" name="_x0009_גבולות שיעור החשיפה הצפויה" dataDxfId="144"/>
    <tableColumn id="9" xr3:uid="{04EA2794-4528-4D6A-BABB-A873619E70ED}" name="ריק במקור" dataDxfId="143"/>
    <tableColumn id="10" xr3:uid="{7C9482B8-2B79-4F07-BCF4-440632C20F14}" name="_x0009_מדד ייחוס" dataDxfId="142"/>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5DE0A6-739D-4721-86C6-1C2157A2444B}" name="TitleRegion1.b73.k79.6" displayName="TitleRegion1.b73.k79.6" ref="B73:K79" totalsRowShown="0" headerRowBorderDxfId="140" tableBorderDxfId="141" totalsRowBorderDxfId="139">
  <autoFilter ref="B73:K79" xr:uid="{BA2F24A7-0E1E-4FA0-9753-A4DF35D526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BE448AD-62F1-4C47-99AD-A08B43BDCC98}" name="אפיק השקעה" dataDxfId="138"/>
    <tableColumn id="2" xr3:uid="{5D20387D-C10B-4AC8-BDDB-14B497242F27}" name="אלפא מור תגמולים – מניות בארה&quot;ב עוקב מדד S&amp;P 500" dataDxfId="137" dataCellStyle="Percent"/>
    <tableColumn id="3" xr3:uid="{BA300DCE-59A0-4D31-92A9-C73E90C83BC7}" name="מור השתלמות – מניות בארה&quot;ב עוקב מדד S&amp;P 500" dataDxfId="136" dataCellStyle="Percent"/>
    <tableColumn id="4" xr3:uid="{0825A987-5822-4BD8-937B-CDC778F54B68}" name="מור קופת גמל להשקעה –מניות בארה&quot;ב עוקב מדד S&amp;P 500" dataDxfId="135" dataCellStyle="Percent"/>
    <tableColumn id="5" xr3:uid="{10905674-E7C9-4A0E-A0F0-0A991B9EB769}" name="_x0009_שיעור חשיפה צפוי לשנת 2024" dataDxfId="134" dataCellStyle="Percent"/>
    <tableColumn id="6" xr3:uid="{8BF03432-59AE-4815-AFF9-6A04C55A04E7}" name="שיעור החשיפה צפוי 24.04.24" dataDxfId="133" dataCellStyle="Percent"/>
    <tableColumn id="7" xr3:uid="{630B151C-29A4-461F-BB8A-590A901B17B9}" name="_x0009_טווח סטייה" dataDxfId="132"/>
    <tableColumn id="8" xr3:uid="{C2CAEA58-B01B-4E18-BA58-B6194B455087}" name="_x0009_גבולות שיעור החשיפה הצפויה" dataDxfId="131"/>
    <tableColumn id="9" xr3:uid="{C2D150CC-8C46-47E9-9ABE-5479026A032F}" name="ריק במקור" dataDxfId="130"/>
    <tableColumn id="10" xr3:uid="{B263D658-5238-4CE7-8DB7-3C0B6861B837}" name="_x0009_מדד ייחוס" dataDxfId="129"/>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1FF1DC-7588-4F7F-8CF2-24F423377B0E}" name="TitleRegion1.b83.k90.7" displayName="TitleRegion1.b83.k90.7" ref="B83:K90" totalsRowShown="0" headerRowBorderDxfId="127" tableBorderDxfId="128">
  <autoFilter ref="B83:K90" xr:uid="{CEAB9DBB-4617-4475-8369-8FA5D622D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BB31600-1D4B-4F89-82BF-2E9C6A8962D9}" name="אפיק השקעה" dataDxfId="126"/>
    <tableColumn id="2" xr3:uid="{C3B774E9-0894-4C93-8374-1F09C9BA0812}" name="אלפא מור תגמולים – מעורב מחקה מדדים" dataDxfId="125" dataCellStyle="Percent"/>
    <tableColumn id="3" xr3:uid="{04A49DC0-AE07-4EF9-871A-5B3DE9B6FA65}" name="מור השתלמות – מעורב מחקה מדדים" dataDxfId="124" dataCellStyle="Percent"/>
    <tableColumn id="4" xr3:uid="{0677438A-58B3-49F3-A9A9-8ECB3D84BF83}" name="ריק במקור" dataDxfId="123" dataCellStyle="Percent"/>
    <tableColumn id="5" xr3:uid="{632B36D2-17A6-430E-B21A-1D190FC73B77}" name="_x0009_שיעור חשיפה צפוי לשנת 2024" dataDxfId="122" dataCellStyle="Percent"/>
    <tableColumn id="6" xr3:uid="{2A3B91CD-E49B-4E26-AF28-73CE3C8536F2}" name="שיעור החשיפה צפוי 24.04.24" dataDxfId="121" dataCellStyle="Percent"/>
    <tableColumn id="7" xr3:uid="{5D7BA2AC-6774-4C52-956E-1965E6F9883F}" name="_x0009_טווח סטייה" dataDxfId="120"/>
    <tableColumn id="8" xr3:uid="{FA25D8F0-1234-4C0F-A6FC-79BDA0D8AC86}" name="_x0009_גבולות שיעור החשיפה הצפויה"/>
    <tableColumn id="9" xr3:uid="{087B5844-2237-46F0-9E93-1B7AB8DB6048}" name="ריק במקור2"/>
    <tableColumn id="10" xr3:uid="{20493038-E8AF-436D-B259-21F5EB7F338C}" name="_x0009_מדד ייחוס" dataDxfId="119"/>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A6399F-8356-4CB8-9E8B-6110000C7B32}" name="TitleRegion1.b93.k99.8" displayName="TitleRegion1.b93.k99.8" ref="B93:K99" totalsRowShown="0" headerRowBorderDxfId="117" tableBorderDxfId="118" totalsRowBorderDxfId="116">
  <autoFilter ref="B93:K99" xr:uid="{D6262BB7-C061-4B6D-99C6-EDAEE4973C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C6B823A-2652-49EB-A44B-3610AB49DAD7}" name="אפיק השקעה" dataDxfId="115"/>
    <tableColumn id="2" xr3:uid="{64CFE150-567F-413F-9333-759B3412DA24}" name="אלפא מור תגמולים – עוקב מדדים גמיש" dataDxfId="114" dataCellStyle="Percent"/>
    <tableColumn id="3" xr3:uid="{FE22F425-4CC2-44D2-9208-EEFC0C5C25E1}" name="ריק במקור" dataDxfId="113" dataCellStyle="Percent"/>
    <tableColumn id="4" xr3:uid="{A9CD0CD7-9548-4A18-B91C-213E25359A16}" name="ריק במקור2" dataDxfId="112" dataCellStyle="Percent"/>
    <tableColumn id="5" xr3:uid="{F8471FDC-8941-4A3D-B10E-8D919AC7C912}" name="_x0009_שיעור חשיפה צפוי לשנת 2024" dataDxfId="111" dataCellStyle="Percent"/>
    <tableColumn id="6" xr3:uid="{341A79C7-1C6D-4B27-A8C3-EB6B00B2BB56}" name="שיעור החשיפה צפוי 24.04.24" dataDxfId="110" dataCellStyle="Percent"/>
    <tableColumn id="7" xr3:uid="{9126BB97-F4CA-4313-9D64-627EEA7C7F92}" name="_x0009_טווח סטייה" dataDxfId="109"/>
    <tableColumn id="8" xr3:uid="{245EE5CF-0C96-49A2-9043-3A8C445A1CDB}" name="_x0009_גבולות שיעור החשיפה הצפויה" dataDxfId="108"/>
    <tableColumn id="9" xr3:uid="{C780D960-1CA4-48AD-BD5E-7E0F0560B172}" name="ריק במקור3" dataDxfId="107"/>
    <tableColumn id="10" xr3:uid="{269FC8C1-5D05-4D46-80F2-91709FAEFB81}" name="_x0009_מדד ייחוס" dataDxfId="106"/>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FE2CDE-A614-4607-969A-36C2C76CF1E9}" name="TitleRegion1.b103.k109.9" displayName="TitleRegion1.b103.k109.9" ref="B103:K109" totalsRowShown="0" headerRowBorderDxfId="104" tableBorderDxfId="105" totalsRowBorderDxfId="103">
  <autoFilter ref="B103:K109" xr:uid="{8FDFD080-4A69-4F93-9DFC-E7A1F623BE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0DD072B-CA79-418F-A1F2-754366CC2FA7}" name="אפיק השקעה" dataDxfId="102"/>
    <tableColumn id="2" xr3:uid="{34194FF4-61CD-4218-8457-9F10D756F45B}" name="אלפא מור תגמולים – תל בונד 20" dataDxfId="101" dataCellStyle="Percent"/>
    <tableColumn id="3" xr3:uid="{86F2D0C9-DE20-4410-9EA0-8EC89098F42B}" name="מור השתלמות – תל בונד 20" dataDxfId="100" dataCellStyle="Percent"/>
    <tableColumn id="4" xr3:uid="{19DCB6F6-7483-4BB0-8288-EB58497904E1}" name="מור קופת גמל להשקעה – תל בונד 20" dataDxfId="99" dataCellStyle="Percent"/>
    <tableColumn id="5" xr3:uid="{958EE81E-6C7E-46DD-8A12-90B32CF131E5}" name="_x0009_שיעור חשיפה צפוי לשנת 2024" dataDxfId="98" dataCellStyle="Percent"/>
    <tableColumn id="6" xr3:uid="{7832DF5A-2214-474C-85ED-6A9278771FE2}" name="שיעור החשיפה צפוי 24.04.24" dataDxfId="97" dataCellStyle="Percent"/>
    <tableColumn id="7" xr3:uid="{478A604E-84B0-42F6-93B3-68E986C52CEE}" name="_x0009_טווח סטייה" dataDxfId="96"/>
    <tableColumn id="8" xr3:uid="{C9ECDD93-3E6D-4180-A113-6F37C29C63F2}" name="_x0009_גבולות שיעור החשיפה הצפויה" dataDxfId="95"/>
    <tableColumn id="9" xr3:uid="{F30B4821-FFA8-4053-97B3-7846C2166298}" name="ריק במקור" dataDxfId="94"/>
    <tableColumn id="10" xr3:uid="{EEEB145E-7AB6-4CA3-AB4B-EEE3916E6DE3}" name="_x0009_מדד ייחוס" dataDxfId="93"/>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2AD0484-277F-444F-89CA-E76E06ED0D5C}" name="TitleRegion1.b113.k119.10" displayName="TitleRegion1.b113.k119.10" ref="B113:K119" totalsRowShown="0" headerRowBorderDxfId="91" tableBorderDxfId="92" totalsRowBorderDxfId="90">
  <autoFilter ref="B113:K119" xr:uid="{E20164E7-494B-4B6F-A06E-C0F7B31C4F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21B58E2-651D-4C1F-84BA-F82362E3FEDC}" name="אפיק השקעה" dataDxfId="89"/>
    <tableColumn id="2" xr3:uid="{C63B1761-A8BC-488B-B871-5542D68B4CEA}" name="אלפא מור תגמולים – שקליות ריבית קבועה ממשלתיות" dataDxfId="88" dataCellStyle="Percent"/>
    <tableColumn id="3" xr3:uid="{E975F64E-D772-4A1A-844E-07FD2EC893AE}" name="מור השתלמות – שקליות ריבית קבועה ממשלתיות" dataDxfId="87" dataCellStyle="Percent"/>
    <tableColumn id="4" xr3:uid="{06AE25E1-49D7-4F8A-8591-D691EB560959}" name="מור קופת גמל להשקעה – שקליות ריבית קבועה ממשלתיות" dataDxfId="86" dataCellStyle="Percent"/>
    <tableColumn id="5" xr3:uid="{A72CA902-4536-4C98-A640-DBC6A0DD34F3}" name="_x0009_שיעור חשיפה צפוי לשנת 2024" dataDxfId="85" dataCellStyle="Percent"/>
    <tableColumn id="6" xr3:uid="{C4D540BC-0C6F-4B5F-A7D1-433853691D7F}" name="שיעור החשיפה צפוי 24.04.24" dataDxfId="84" dataCellStyle="Percent"/>
    <tableColumn id="7" xr3:uid="{441CD126-423C-4A9B-A39E-C8D666C27391}" name="_x0009_טווח סטייה" dataDxfId="83"/>
    <tableColumn id="8" xr3:uid="{3E0B2D9C-581D-40AC-89BC-AC8F4284801C}" name="_x0009_גבולות שיעור החשיפה הצפויה" dataDxfId="82"/>
    <tableColumn id="9" xr3:uid="{3DE44C5F-5F1B-4B20-A906-AC7D71295A4B}" name="ריק במקור" dataDxfId="81"/>
    <tableColumn id="10" xr3:uid="{57C02495-2B05-4775-95E3-B69A5AC83BB3}" name="_x0009_מדד ייחוס" dataDxfId="80"/>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1AE62E-CECB-4408-BA12-8829640FE331}" name="TitleRegion1.b123.k129.11" displayName="TitleRegion1.b123.k129.11" ref="B123:K129" totalsRowShown="0" headerRowBorderDxfId="78" tableBorderDxfId="79" totalsRowBorderDxfId="77">
  <autoFilter ref="B123:K129" xr:uid="{91174F41-296B-410A-900B-35F7218611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9F3FF0D-97BC-4AF6-9279-CB0AAC6040E9}" name="אפיק השקעה" dataDxfId="76"/>
    <tableColumn id="2" xr3:uid="{42A1ECD1-E431-4EE0-ABA4-E257FD3F2530}" name="אלפא מור תגמולים – מדדיות ממשלתיות" dataDxfId="75" dataCellStyle="Percent"/>
    <tableColumn id="3" xr3:uid="{1B461B11-2A76-4F77-9AAE-3CF855BF35B4}" name="מור השתלמות – מדדיות ממשלתיות" dataDxfId="74" dataCellStyle="Percent"/>
    <tableColumn id="4" xr3:uid="{3058A3BA-1526-4A22-ACB3-87A5E7C2E3C3}" name="מור קופת גמל להשקעה – מדדיות ממשלתיות" dataDxfId="73" dataCellStyle="Percent"/>
    <tableColumn id="5" xr3:uid="{50052FD9-9BA4-4BB1-93FE-06650ECB2D4B}" name="_x0009_שיעור חשיפה צפוי לשנת 2024" dataDxfId="72" dataCellStyle="Percent"/>
    <tableColumn id="6" xr3:uid="{BE545FC4-EE87-4A3F-B59D-B774657B6975}" name="שיעור החשיפה צפוי 24.04.24" dataDxfId="71" dataCellStyle="Percent"/>
    <tableColumn id="7" xr3:uid="{00E066B2-CFF3-4339-8B8F-1C0D5EF836C0}" name="_x0009_טווח סטייה" dataDxfId="70"/>
    <tableColumn id="8" xr3:uid="{EFC28EC3-08B3-4D33-A957-DF4515D78AC8}" name="_x0009_גבולות שיעור החשיפה הצפויה" dataDxfId="69"/>
    <tableColumn id="9" xr3:uid="{FB16DBC1-1828-4746-9461-E978FB4AB6B8}" name="ריק במקור" dataDxfId="68"/>
    <tableColumn id="10" xr3:uid="{51991965-10B0-45DE-B14D-14F2278C8117}" name="_x0009_מדד ייחוס" dataDxfId="67"/>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C36FF15-0757-4A1C-97C7-8CFFEA77BDEB}" name="TitleRegion1.b133.k139.12" displayName="TitleRegion1.b133.k139.12" ref="B133:K139" totalsRowShown="0" headerRowBorderDxfId="65" tableBorderDxfId="66" totalsRowBorderDxfId="64">
  <autoFilter ref="B133:K139" xr:uid="{1532C8BE-D326-4B3B-8E3B-E25D3FB4F0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5472704-F174-4698-88BE-A412935B9CF0}" name="אפיק השקעה" dataDxfId="63"/>
    <tableColumn id="2" xr3:uid="{BD602F65-2F06-4A94-8674-E32C7600E2EE}" name="אלפא מור תגמולים – מדדיות ממשלתיות" dataDxfId="62" dataCellStyle="Percent"/>
    <tableColumn id="3" xr3:uid="{90D3FDCB-E9EE-4E6A-AA8C-1FB191E2B0AF}" name="מור השתלמות – מדדיות ממשלתיות" dataDxfId="61" dataCellStyle="Percent"/>
    <tableColumn id="4" xr3:uid="{F099FDF3-A828-4B8C-BA58-DF2383FD748C}" name="מור קופת גמל להשקעה – מדדיות ממשלתיות" dataDxfId="60" dataCellStyle="Percent"/>
    <tableColumn id="5" xr3:uid="{4B9ADAC5-8597-4D61-80F5-A2F37DB8A4BD}" name="_x0009_שיעור חשיפה צפוי לשנת 2024" dataDxfId="59" dataCellStyle="Percent"/>
    <tableColumn id="6" xr3:uid="{E4CE5A3E-05D7-4026-BE69-FF85E222610B}" name="שיעור החשיפה צפוי 24.04.24" dataDxfId="58" dataCellStyle="Percent"/>
    <tableColumn id="7" xr3:uid="{33DB1E71-691A-4E07-A6AD-308991C198DD}" name="_x0009_טווח סטייה" dataDxfId="57"/>
    <tableColumn id="8" xr3:uid="{3D9E1E92-24DC-4462-B781-2505591E9394}" name="_x0009_גבולות שיעור החשיפה הצפויה" dataDxfId="56"/>
    <tableColumn id="9" xr3:uid="{8FF3AF05-4FD5-4EC6-AA53-9B1E17D90E4C}" name="ריק במקור" dataDxfId="55"/>
    <tableColumn id="10" xr3:uid="{811FF164-5C74-4B50-9B12-3B4E42F7D29D}" name="_x0009_מדד ייחוס" dataDxfId="54"/>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C5D7DB-32E6-41D1-AD08-3DCCE8524419}" name="TitleRegion1.b143.k154.13" displayName="TitleRegion1.b143.k154.13" ref="B143:K154" totalsRowShown="0" headerRowBorderDxfId="52" tableBorderDxfId="53" totalsRowBorderDxfId="51">
  <autoFilter ref="B143:K154" xr:uid="{5B9F009E-5FE5-4DF2-AB98-A064C3F0C7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55CB31B-7C31-40FE-869E-BFED2159C4BF}" name="אפיק השקעה" dataDxfId="50"/>
    <tableColumn id="2" xr3:uid="{6C695E46-32D3-4522-8463-07B9C9FA3837}" name="מור חיסכון לכל ילד – סיכון מוגבר" dataDxfId="49" dataCellStyle="Percent"/>
    <tableColumn id="3" xr3:uid="{4DA92CB9-8A00-4580-8834-78C3B6948B3E}" name="ריק במקור" dataDxfId="48" dataCellStyle="Percent"/>
    <tableColumn id="4" xr3:uid="{2E120910-FEFC-4CC7-8338-23C1E7E6928E}" name="ריק במקור2" dataDxfId="47" dataCellStyle="Percent"/>
    <tableColumn id="5" xr3:uid="{FB89438A-25D1-4C04-8732-3714E5F3E443}" name="_x0009_שיעור חשיפה צפוי לשנת 2024" dataDxfId="46" dataCellStyle="Percent"/>
    <tableColumn id="6" xr3:uid="{772BED8F-2586-4ABE-94FD-388578EF48F2}" name="שיעור החשיפה צפוי 24.04.24" dataDxfId="45" dataCellStyle="Percent"/>
    <tableColumn id="7" xr3:uid="{16729489-2A26-4547-BCF6-07E5ACD56AD3}" name="_x0009_טווח סטייה" dataDxfId="44"/>
    <tableColumn id="8" xr3:uid="{B56D63B4-5073-4771-9AA9-3953A97F482C}" name="_x0009_גבולות שיעור החשיפה הצפויה" dataDxfId="43"/>
    <tableColumn id="9" xr3:uid="{3C2BD7FF-7CD3-4E71-B572-F7CDE3873772}" name="ריק במקור3" dataDxfId="42"/>
    <tableColumn id="10" xr3:uid="{34F8E91D-9516-472D-9665-14A0457FC221}" name="_x0009_מדד ייחוס" dataDxfId="41"/>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88226DB-D653-4CDD-8FA0-6B5144935353}" name="TitleRegion1.b158.k164.14" displayName="TitleRegion1.b158.k164.14" ref="B158:K164" totalsRowShown="0" headerRowBorderDxfId="39" tableBorderDxfId="40" totalsRowBorderDxfId="38">
  <autoFilter ref="B158:K164" xr:uid="{ECC9D9B0-73F6-4913-AC9C-295B113B5E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EA186B-3787-402B-B9D5-E07DB40E1546}" name="אפיק השקעה" dataDxfId="37"/>
    <tableColumn id="2" xr3:uid="{B26EF0EC-4A7C-4D4C-B466-C2C1B3173D69}" name="מור חיסכון לכל ילד – מסלול הלכה" dataDxfId="36" dataCellStyle="Percent"/>
    <tableColumn id="3" xr3:uid="{F25D57F5-3386-4710-8433-546C44E24CBB}" name="ריק במקור" dataDxfId="35" dataCellStyle="Percent"/>
    <tableColumn id="4" xr3:uid="{23FE5964-F2F6-4219-8B75-0771A94F3649}" name="ריק במקור2" dataDxfId="34" dataCellStyle="Percent"/>
    <tableColumn id="5" xr3:uid="{EA9D7024-F23E-49A5-B04F-7D1A42963F80}" name="_x0009_שיעור חשיפה צפוי לשנת 2024" dataDxfId="33" dataCellStyle="Percent"/>
    <tableColumn id="6" xr3:uid="{740780BE-F73B-426F-97DC-739AAE6ED3B5}" name="שיעור החשיפה צפוי 13.02.24" dataDxfId="32" dataCellStyle="Percent"/>
    <tableColumn id="7" xr3:uid="{CA818053-9508-4C92-8EC0-DD22B5491C26}" name="_x0009_טווח סטייה" dataDxfId="31"/>
    <tableColumn id="8" xr3:uid="{41986F35-CB00-4526-B018-9B6CFA3151AB}" name="_x0009_גבולות שיעור החשיפה הצפויה" dataDxfId="30"/>
    <tableColumn id="9" xr3:uid="{3EE49AC7-9AAA-4FAE-B5AF-8A287662DF73}" name="ריק במקור3" dataDxfId="29"/>
    <tableColumn id="10" xr3:uid="{BB7E55AC-0E4D-4C74-B117-9A05E27CF601}" name="_x0009_מדד ייחוס" dataDxfId="28"/>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C1FBC60-0EC3-4E3A-BAAF-5A9264295008}" name="TitleRegion1.b168.k174.15" displayName="TitleRegion1.b168.k174.15" ref="B168:K174" totalsRowShown="0" headerRowBorderDxfId="26" tableBorderDxfId="27" totalsRowBorderDxfId="25">
  <autoFilter ref="B168:K174" xr:uid="{53B9ACF5-E405-4E45-872A-76A4B27B29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2B189B2-7744-4A91-9A1A-68C5914DF484}" name="אפיק השקעה" dataDxfId="24"/>
    <tableColumn id="2" xr3:uid="{24B9C48F-229C-4389-89BE-35B37A8C6C85}" name="מור חיסכון לכל ילד – מסלול שריעה" dataDxfId="23" dataCellStyle="Percent"/>
    <tableColumn id="3" xr3:uid="{A6C8ACF4-BB9B-4B03-A0E0-F0885F2A77B6}" name="ריק במקור" dataDxfId="22" dataCellStyle="Percent"/>
    <tableColumn id="4" xr3:uid="{75E0A95A-D650-40B5-80B0-CFF77112CF55}" name="ריק במקור2" dataDxfId="21" dataCellStyle="Percent"/>
    <tableColumn id="5" xr3:uid="{20F92FD1-AA98-46AF-BE5A-B961F9503283}" name="_x0009_שיעור חשיפה צפוי לשנת 2024" dataDxfId="20" dataCellStyle="Percent"/>
    <tableColumn id="6" xr3:uid="{35EE913E-ADE8-41E6-BAF9-BBAF75E4F60B}" name="שיעור החשיפה צפוי 24.04.24"/>
    <tableColumn id="7" xr3:uid="{BA7C1535-E93E-4470-A016-E42188D12327}" name="_x0009_טווח סטייה" dataDxfId="19"/>
    <tableColumn id="8" xr3:uid="{480EFB1B-E504-4DBD-A4A5-C0A23C42F60C}" name="_x0009_גבולות שיעור החשיפה הצפויה" dataDxfId="18"/>
    <tableColumn id="9" xr3:uid="{633745B1-1E6B-49B0-B764-294CA7AF2592}" name="ריק במקור3" dataDxfId="17"/>
    <tableColumn id="10" xr3:uid="{E85244D6-F6B9-454E-B8DC-4FC5EBBC3115}"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5E2E3B1-1679-46E0-9115-558B9D4C09A4}" name="TitleRegion1.a26.f38.1" displayName="TitleRegion1.a26.f38.1" ref="A26:F38" totalsRowShown="0" headerRowDxfId="8" headerRowBorderDxfId="14" tableBorderDxfId="15">
  <autoFilter ref="A26:F38" xr:uid="{25273282-B746-40D6-BC5D-92174DB368C8}">
    <filterColumn colId="0" hiddenButton="1"/>
    <filterColumn colId="1" hiddenButton="1"/>
    <filterColumn colId="2" hiddenButton="1"/>
    <filterColumn colId="3" hiddenButton="1"/>
    <filterColumn colId="4" hiddenButton="1"/>
    <filterColumn colId="5" hiddenButton="1"/>
  </autoFilter>
  <tableColumns count="6">
    <tableColumn id="1" xr3:uid="{1970CC82-BDC9-4886-BB65-C06C4C6BD997}" name="אפיק השקעה " dataDxfId="13"/>
    <tableColumn id="2" xr3:uid="{313BF3DC-8A77-4C1C-8351-4E682E7C9E08}" name="שיעור החשיפה בפועל 31.12.2023" dataDxfId="12"/>
    <tableColumn id="3" xr3:uid="{0897E650-A95C-4419-B61B-9D97F33B6759}" name="שיעור החשיפה צפוי 24.04.24" dataDxfId="11"/>
    <tableColumn id="4" xr3:uid="{707271A0-05F2-4C6F-8734-D4678D670D87}" name="טווח סטייה" dataDxfId="10"/>
    <tableColumn id="5" xr3:uid="{235DFFB0-BD7E-4957-95AA-C40556114399}" name="גבולות שיעור החשיפה הצפוייה" dataDxfId="9"/>
    <tableColumn id="6" xr3:uid="{722BED51-5853-494E-B7F3-4087B4C3BD56}"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21B509E-FE8D-4E45-9F4D-F7058F36A3B1}" name="TitleRegion1.a50.f62.2" displayName="TitleRegion1.a50.f62.2" ref="A50:F62" totalsRowShown="0" headerRowDxfId="0" headerRowBorderDxfId="6" tableBorderDxfId="7">
  <autoFilter ref="A50:F62" xr:uid="{540705C1-85F9-470F-9C07-EC424DAB852D}">
    <filterColumn colId="0" hiddenButton="1"/>
    <filterColumn colId="1" hiddenButton="1"/>
    <filterColumn colId="2" hiddenButton="1"/>
    <filterColumn colId="3" hiddenButton="1"/>
    <filterColumn colId="4" hiddenButton="1"/>
    <filterColumn colId="5" hiddenButton="1"/>
  </autoFilter>
  <tableColumns count="6">
    <tableColumn id="1" xr3:uid="{847D1C5F-77A2-48CE-A1D3-5AE4E97D5538}" name="אפיק השקעה " dataDxfId="5"/>
    <tableColumn id="2" xr3:uid="{F04AE2A9-526C-4096-9EB2-B818D9353BC3}" name="שיעור החשיפה בפועל 31.12.2023" dataDxfId="4"/>
    <tableColumn id="3" xr3:uid="{C31DA5D5-BD96-45FF-8702-AD5081B9556E}" name="שיעור החשיפה צפוי 24.04.24" dataDxfId="3"/>
    <tableColumn id="4" xr3:uid="{A303056F-0A5A-47BE-A827-B1EE39B12C4A}" name="טווח סטייה" dataDxfId="2"/>
    <tableColumn id="5" xr3:uid="{B52B0180-A1A7-4E59-9D76-74F4C95AC967}" name="גבולות שיעור החשיפה הצפוייה" dataDxfId="1"/>
    <tableColumn id="6" xr3:uid="{BBA25ECC-14D6-4FD0-8A31-69E47BDEAB64}"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4" sqref="B4"/>
    </sheetView>
  </sheetViews>
  <sheetFormatPr defaultColWidth="0" defaultRowHeight="14.25" zeroHeight="1" x14ac:dyDescent="0.2"/>
  <cols>
    <col min="1" max="1" width="10.75" style="2" bestFit="1" customWidth="1"/>
    <col min="2" max="2" width="73.62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9" t="s">
        <v>17</v>
      </c>
      <c r="B7" s="169"/>
    </row>
    <row r="8" spans="1:2" x14ac:dyDescent="0.2">
      <c r="A8" s="23"/>
      <c r="B8" s="23"/>
    </row>
    <row r="9" spans="1:2" x14ac:dyDescent="0.2">
      <c r="A9" s="170" t="s">
        <v>16</v>
      </c>
      <c r="B9" s="170"/>
    </row>
    <row r="10" spans="1:2" x14ac:dyDescent="0.2">
      <c r="A10" s="23"/>
      <c r="B10" s="23"/>
    </row>
    <row r="11" spans="1:2" x14ac:dyDescent="0.2">
      <c r="A11" s="169" t="s">
        <v>18</v>
      </c>
      <c r="B11" s="169"/>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71" t="s">
        <v>94</v>
      </c>
      <c r="B3" s="171"/>
      <c r="C3" s="171"/>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72" t="s">
        <v>55</v>
      </c>
      <c r="B20" s="172"/>
      <c r="C20" s="172"/>
      <c r="D20" s="172"/>
    </row>
    <row r="21" spans="1:13" ht="14.25" customHeight="1" x14ac:dyDescent="0.2">
      <c r="A21" s="173" t="s">
        <v>56</v>
      </c>
      <c r="B21" s="173"/>
      <c r="C21" s="173"/>
      <c r="D21" s="173"/>
    </row>
    <row r="22" spans="1:13" x14ac:dyDescent="0.2">
      <c r="A22" s="173"/>
      <c r="B22" s="173"/>
      <c r="C22" s="173"/>
      <c r="D22" s="173"/>
    </row>
    <row r="23" spans="1:13" x14ac:dyDescent="0.2">
      <c r="A23" s="173"/>
      <c r="B23" s="173"/>
      <c r="C23" s="173"/>
      <c r="D23" s="173"/>
    </row>
    <row r="24" spans="1:13" x14ac:dyDescent="0.2">
      <c r="A24" s="173"/>
      <c r="B24" s="173"/>
      <c r="C24" s="173"/>
      <c r="D24" s="173"/>
    </row>
    <row r="25" spans="1:13" x14ac:dyDescent="0.2">
      <c r="A25" s="173"/>
      <c r="B25" s="173"/>
      <c r="C25" s="173"/>
      <c r="D25" s="173"/>
    </row>
    <row r="26" spans="1:13" x14ac:dyDescent="0.2">
      <c r="A26" s="173"/>
      <c r="B26" s="173"/>
      <c r="C26" s="173"/>
      <c r="D26" s="173"/>
    </row>
    <row r="27" spans="1:13" x14ac:dyDescent="0.2">
      <c r="A27" s="173"/>
      <c r="B27" s="173"/>
      <c r="C27" s="173"/>
      <c r="D27" s="173"/>
    </row>
    <row r="28" spans="1:13" x14ac:dyDescent="0.2">
      <c r="A28" s="173"/>
      <c r="B28" s="173"/>
      <c r="C28" s="173"/>
      <c r="D28" s="173"/>
    </row>
    <row r="29" spans="1:13" x14ac:dyDescent="0.2">
      <c r="A29" s="173"/>
      <c r="B29" s="173"/>
      <c r="C29" s="173"/>
      <c r="D29" s="173"/>
    </row>
    <row r="30" spans="1:13" x14ac:dyDescent="0.2">
      <c r="A30" s="173"/>
      <c r="B30" s="173"/>
      <c r="C30" s="173"/>
      <c r="D30" s="173"/>
    </row>
    <row r="31" spans="1:13" x14ac:dyDescent="0.2">
      <c r="A31" s="173"/>
      <c r="B31" s="173"/>
      <c r="C31" s="173"/>
      <c r="D31" s="173"/>
    </row>
    <row r="32" spans="1:13" x14ac:dyDescent="0.2">
      <c r="A32" s="173"/>
      <c r="B32" s="173"/>
      <c r="C32" s="173"/>
      <c r="D32" s="173"/>
    </row>
    <row r="33" spans="1:4" x14ac:dyDescent="0.2">
      <c r="A33" s="173"/>
      <c r="B33" s="173"/>
      <c r="C33" s="173"/>
      <c r="D33" s="173"/>
    </row>
    <row r="34" spans="1:4" x14ac:dyDescent="0.2">
      <c r="A34" s="173"/>
      <c r="B34" s="173"/>
      <c r="C34" s="173"/>
      <c r="D34" s="173"/>
    </row>
    <row r="35" spans="1:4" x14ac:dyDescent="0.2">
      <c r="A35" s="173"/>
      <c r="B35" s="173"/>
      <c r="C35" s="173"/>
      <c r="D35" s="173"/>
    </row>
    <row r="36" spans="1:4" x14ac:dyDescent="0.2">
      <c r="A36" s="173"/>
      <c r="B36" s="173"/>
      <c r="C36" s="173"/>
      <c r="D36" s="173"/>
    </row>
    <row r="37" spans="1:4" x14ac:dyDescent="0.2">
      <c r="A37" s="173"/>
      <c r="B37" s="173"/>
      <c r="C37" s="173"/>
      <c r="D37" s="173"/>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79" t="s">
        <v>156</v>
      </c>
      <c r="B3" s="179"/>
      <c r="C3" s="179"/>
      <c r="D3" s="179"/>
      <c r="E3" s="179"/>
      <c r="F3" s="179"/>
      <c r="G3" s="179"/>
      <c r="H3" s="179"/>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9" t="s">
        <v>2</v>
      </c>
      <c r="B8" s="210" t="s">
        <v>93</v>
      </c>
      <c r="C8" s="210" t="s">
        <v>154</v>
      </c>
      <c r="D8" s="211" t="s">
        <v>226</v>
      </c>
      <c r="E8" s="211" t="s">
        <v>157</v>
      </c>
      <c r="F8" s="211" t="s">
        <v>233</v>
      </c>
      <c r="G8" s="210" t="s">
        <v>3</v>
      </c>
      <c r="H8" s="210" t="s">
        <v>86</v>
      </c>
      <c r="I8" s="212" t="s">
        <v>4</v>
      </c>
    </row>
    <row r="9" spans="1:17" ht="30.75" customHeight="1" x14ac:dyDescent="0.2">
      <c r="A9" s="204" t="s">
        <v>5</v>
      </c>
      <c r="B9" s="163">
        <v>0.28000000000000003</v>
      </c>
      <c r="C9" s="165">
        <v>0.3</v>
      </c>
      <c r="D9" s="165">
        <v>0.23100000000000001</v>
      </c>
      <c r="E9" s="165">
        <v>0.25</v>
      </c>
      <c r="F9" s="165">
        <v>0.25</v>
      </c>
      <c r="G9" s="56" t="s">
        <v>6</v>
      </c>
      <c r="H9" s="58" t="s">
        <v>153</v>
      </c>
      <c r="I9" s="207" t="s">
        <v>73</v>
      </c>
    </row>
    <row r="10" spans="1:17" ht="28.5" customHeight="1" x14ac:dyDescent="0.2">
      <c r="A10" s="204" t="s">
        <v>7</v>
      </c>
      <c r="B10" s="98">
        <v>0.2</v>
      </c>
      <c r="C10" s="165">
        <v>0.2</v>
      </c>
      <c r="D10" s="165">
        <v>0.17660000000000001</v>
      </c>
      <c r="E10" s="165">
        <v>0.2</v>
      </c>
      <c r="F10" s="165">
        <v>0.2</v>
      </c>
      <c r="G10" s="56" t="s">
        <v>8</v>
      </c>
      <c r="H10" s="58" t="s">
        <v>15</v>
      </c>
      <c r="I10" s="207" t="s">
        <v>74</v>
      </c>
      <c r="N10" s="8"/>
      <c r="O10" s="9"/>
      <c r="Q10" s="9"/>
    </row>
    <row r="11" spans="1:17" ht="18.75" customHeight="1" x14ac:dyDescent="0.2">
      <c r="A11" s="204" t="s">
        <v>9</v>
      </c>
      <c r="B11" s="163">
        <v>0.56999999999999995</v>
      </c>
      <c r="C11" s="161">
        <v>0.56999999999999995</v>
      </c>
      <c r="D11" s="164">
        <v>0.59240000000000004</v>
      </c>
      <c r="E11" s="161">
        <v>0.59499999999999997</v>
      </c>
      <c r="F11" s="161">
        <v>0.59499999999999997</v>
      </c>
      <c r="G11" s="56" t="s">
        <v>8</v>
      </c>
      <c r="H11" s="58" t="s">
        <v>90</v>
      </c>
      <c r="I11" s="207" t="s">
        <v>75</v>
      </c>
    </row>
    <row r="12" spans="1:17" ht="30.75" customHeight="1" x14ac:dyDescent="0.2">
      <c r="A12" s="204" t="s">
        <v>60</v>
      </c>
      <c r="B12" s="219" t="s">
        <v>235</v>
      </c>
      <c r="C12" s="220" t="s">
        <v>235</v>
      </c>
      <c r="D12" s="221" t="s">
        <v>235</v>
      </c>
      <c r="E12" s="220" t="s">
        <v>235</v>
      </c>
      <c r="F12" s="220" t="s">
        <v>235</v>
      </c>
      <c r="G12" s="222" t="s">
        <v>235</v>
      </c>
      <c r="H12" s="219" t="s">
        <v>235</v>
      </c>
      <c r="I12" s="223" t="s">
        <v>235</v>
      </c>
      <c r="L12" s="43"/>
      <c r="O12" s="9"/>
      <c r="P12" s="9"/>
      <c r="Q12" s="9"/>
    </row>
    <row r="13" spans="1:17" ht="36" customHeight="1" x14ac:dyDescent="0.2">
      <c r="A13" s="205" t="s">
        <v>67</v>
      </c>
      <c r="B13" s="91">
        <v>0.05</v>
      </c>
      <c r="C13" s="165">
        <v>0.05</v>
      </c>
      <c r="D13" s="165">
        <v>9.2600000000000002E-2</v>
      </c>
      <c r="E13" s="165">
        <v>0.05</v>
      </c>
      <c r="F13" s="165">
        <v>0.05</v>
      </c>
      <c r="G13" s="59" t="s">
        <v>6</v>
      </c>
      <c r="H13" s="57" t="s">
        <v>72</v>
      </c>
      <c r="I13" s="207" t="s">
        <v>76</v>
      </c>
      <c r="L13" s="43"/>
      <c r="O13" s="9"/>
      <c r="P13" s="9"/>
      <c r="Q13" s="9"/>
    </row>
    <row r="14" spans="1:17" ht="29.25" customHeight="1" x14ac:dyDescent="0.2">
      <c r="A14" s="205" t="s">
        <v>68</v>
      </c>
      <c r="B14" s="62">
        <v>7.0000000000000007E-2</v>
      </c>
      <c r="C14" s="165">
        <v>7.0000000000000007E-2</v>
      </c>
      <c r="D14" s="165">
        <v>4.3659999999999997E-2</v>
      </c>
      <c r="E14" s="165">
        <v>7.0000000000000007E-2</v>
      </c>
      <c r="F14" s="165">
        <v>7.0000000000000007E-2</v>
      </c>
      <c r="G14" s="59" t="s">
        <v>6</v>
      </c>
      <c r="H14" s="57" t="s">
        <v>106</v>
      </c>
      <c r="I14" s="207" t="s">
        <v>77</v>
      </c>
      <c r="O14" s="9"/>
      <c r="P14" s="9"/>
      <c r="Q14" s="9"/>
    </row>
    <row r="15" spans="1:17" ht="27.75" customHeight="1" x14ac:dyDescent="0.2">
      <c r="A15" s="205" t="s">
        <v>69</v>
      </c>
      <c r="B15" s="91">
        <v>0.05</v>
      </c>
      <c r="C15" s="165">
        <v>0.05</v>
      </c>
      <c r="D15" s="165">
        <v>6.7999999999999996E-3</v>
      </c>
      <c r="E15" s="165">
        <v>0.05</v>
      </c>
      <c r="F15" s="165">
        <v>0.05</v>
      </c>
      <c r="G15" s="59" t="s">
        <v>6</v>
      </c>
      <c r="H15" s="57" t="s">
        <v>72</v>
      </c>
      <c r="I15" s="207" t="s">
        <v>78</v>
      </c>
      <c r="O15" s="9"/>
      <c r="P15" s="9"/>
      <c r="Q15" s="9"/>
    </row>
    <row r="16" spans="1:17" ht="23.25" customHeight="1" x14ac:dyDescent="0.2">
      <c r="A16" s="205" t="s">
        <v>107</v>
      </c>
      <c r="B16" s="91">
        <v>0.05</v>
      </c>
      <c r="C16" s="165">
        <v>0.05</v>
      </c>
      <c r="D16" s="165">
        <v>2.1299999999999999E-2</v>
      </c>
      <c r="E16" s="165">
        <v>0.05</v>
      </c>
      <c r="F16" s="165">
        <v>0.05</v>
      </c>
      <c r="G16" s="59" t="s">
        <v>6</v>
      </c>
      <c r="H16" s="57" t="s">
        <v>72</v>
      </c>
      <c r="I16" s="207" t="s">
        <v>78</v>
      </c>
    </row>
    <row r="17" spans="1:17" ht="21.75" customHeight="1" x14ac:dyDescent="0.2">
      <c r="A17" s="205" t="s">
        <v>70</v>
      </c>
      <c r="B17" s="91">
        <v>0.15</v>
      </c>
      <c r="C17" s="165">
        <v>0.13500000000000001</v>
      </c>
      <c r="D17" s="165">
        <v>0.1711</v>
      </c>
      <c r="E17" s="165">
        <v>0.15</v>
      </c>
      <c r="F17" s="165">
        <v>0.15</v>
      </c>
      <c r="G17" s="56" t="s">
        <v>6</v>
      </c>
      <c r="H17" s="57" t="s">
        <v>126</v>
      </c>
      <c r="I17" s="208" t="s">
        <v>78</v>
      </c>
    </row>
    <row r="18" spans="1:17" ht="22.5" customHeight="1" x14ac:dyDescent="0.2">
      <c r="A18" s="205" t="s">
        <v>71</v>
      </c>
      <c r="B18" s="91">
        <v>0.05</v>
      </c>
      <c r="C18" s="165">
        <v>0.05</v>
      </c>
      <c r="D18" s="165">
        <v>4.5600000000000002E-2</v>
      </c>
      <c r="E18" s="165">
        <v>0.05</v>
      </c>
      <c r="F18" s="165">
        <v>0.05</v>
      </c>
      <c r="G18" s="56" t="s">
        <v>6</v>
      </c>
      <c r="H18" s="60" t="s">
        <v>72</v>
      </c>
      <c r="I18" s="224" t="s">
        <v>235</v>
      </c>
      <c r="P18" s="10"/>
      <c r="Q18" s="9"/>
    </row>
    <row r="19" spans="1:17" ht="21" customHeight="1" x14ac:dyDescent="0.2">
      <c r="A19" s="206" t="s">
        <v>10</v>
      </c>
      <c r="B19" s="91">
        <f>SUM(B9:B18)</f>
        <v>1.4700000000000002</v>
      </c>
      <c r="C19" s="80">
        <f>SUM(C9:C18)</f>
        <v>1.4750000000000001</v>
      </c>
      <c r="D19" s="80">
        <f>SUM(D9:D18)</f>
        <v>1.3810600000000002</v>
      </c>
      <c r="E19" s="80">
        <f>SUM(E9:E18)</f>
        <v>1.4650000000000001</v>
      </c>
      <c r="F19" s="80">
        <f>SUM(F9:F18)</f>
        <v>1.4650000000000001</v>
      </c>
      <c r="G19" s="225" t="s">
        <v>235</v>
      </c>
      <c r="H19" s="225" t="s">
        <v>235</v>
      </c>
      <c r="I19" s="226" t="s">
        <v>235</v>
      </c>
    </row>
    <row r="20" spans="1:17" ht="21" customHeight="1" x14ac:dyDescent="0.2">
      <c r="A20" s="213" t="s">
        <v>11</v>
      </c>
      <c r="B20" s="214">
        <v>0.2</v>
      </c>
      <c r="C20" s="215">
        <v>0.22</v>
      </c>
      <c r="D20" s="215">
        <v>0.27010000000000001</v>
      </c>
      <c r="E20" s="215">
        <v>0.22</v>
      </c>
      <c r="F20" s="215">
        <v>0.22</v>
      </c>
      <c r="G20" s="216" t="s">
        <v>8</v>
      </c>
      <c r="H20" s="217" t="s">
        <v>123</v>
      </c>
      <c r="I20" s="218" t="s">
        <v>79</v>
      </c>
    </row>
    <row r="21" spans="1:17" ht="28.5" hidden="1" x14ac:dyDescent="0.2">
      <c r="A21" s="55" t="s">
        <v>112</v>
      </c>
      <c r="B21" s="177">
        <v>2.8E-3</v>
      </c>
      <c r="C21" s="178"/>
      <c r="D21" s="178"/>
      <c r="E21" s="178"/>
      <c r="F21" s="178"/>
      <c r="G21" s="178"/>
      <c r="H21" s="178"/>
    </row>
    <row r="22" spans="1:17" ht="28.5" x14ac:dyDescent="0.2">
      <c r="A22" s="55" t="s">
        <v>228</v>
      </c>
      <c r="B22" s="155"/>
      <c r="C22" s="156"/>
      <c r="D22" s="155">
        <v>2.3999999999999998E-3</v>
      </c>
      <c r="E22" s="156"/>
      <c r="F22" s="156"/>
      <c r="G22" s="156"/>
      <c r="H22" s="156"/>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9" t="s">
        <v>2</v>
      </c>
      <c r="B26" s="210" t="s">
        <v>93</v>
      </c>
      <c r="C26" s="210" t="s">
        <v>154</v>
      </c>
      <c r="D26" s="211" t="s">
        <v>226</v>
      </c>
      <c r="E26" s="211" t="s">
        <v>157</v>
      </c>
      <c r="F26" s="211" t="s">
        <v>233</v>
      </c>
      <c r="G26" s="210" t="s">
        <v>3</v>
      </c>
      <c r="H26" s="210" t="s">
        <v>86</v>
      </c>
      <c r="I26" s="212" t="s">
        <v>4</v>
      </c>
      <c r="J26" s="112"/>
      <c r="L26" s="42"/>
    </row>
    <row r="27" spans="1:17" ht="23.25" customHeight="1" x14ac:dyDescent="0.2">
      <c r="A27" s="204" t="s">
        <v>5</v>
      </c>
      <c r="B27" s="163">
        <v>0.2</v>
      </c>
      <c r="C27" s="165">
        <v>0.28999999999999998</v>
      </c>
      <c r="D27" s="61">
        <v>0.2031</v>
      </c>
      <c r="E27" s="165">
        <v>0.24</v>
      </c>
      <c r="F27" s="165">
        <v>0.24</v>
      </c>
      <c r="G27" s="56" t="s">
        <v>6</v>
      </c>
      <c r="H27" s="58" t="s">
        <v>159</v>
      </c>
      <c r="I27" s="207" t="s">
        <v>73</v>
      </c>
      <c r="J27" s="113"/>
      <c r="K27" s="114"/>
      <c r="L27" s="44"/>
    </row>
    <row r="28" spans="1:17" ht="15.75" customHeight="1" x14ac:dyDescent="0.2">
      <c r="A28" s="204" t="s">
        <v>7</v>
      </c>
      <c r="B28" s="163">
        <v>0.21</v>
      </c>
      <c r="C28" s="165">
        <v>0.23</v>
      </c>
      <c r="D28" s="61">
        <v>0.2586</v>
      </c>
      <c r="E28" s="165">
        <v>0.23</v>
      </c>
      <c r="F28" s="165">
        <v>0.23</v>
      </c>
      <c r="G28" s="56" t="s">
        <v>8</v>
      </c>
      <c r="H28" s="58" t="s">
        <v>147</v>
      </c>
      <c r="I28" s="207" t="s">
        <v>74</v>
      </c>
      <c r="L28" s="42"/>
    </row>
    <row r="29" spans="1:17" ht="31.5" customHeight="1" x14ac:dyDescent="0.2">
      <c r="A29" s="204" t="s">
        <v>9</v>
      </c>
      <c r="B29" s="165">
        <v>0.46</v>
      </c>
      <c r="C29" s="165">
        <v>0.46</v>
      </c>
      <c r="D29" s="165">
        <v>0.4516</v>
      </c>
      <c r="E29" s="161">
        <v>0.46</v>
      </c>
      <c r="F29" s="161">
        <v>0.46</v>
      </c>
      <c r="G29" s="56" t="s">
        <v>8</v>
      </c>
      <c r="H29" s="58" t="s">
        <v>91</v>
      </c>
      <c r="I29" s="207" t="s">
        <v>75</v>
      </c>
      <c r="L29" s="42"/>
    </row>
    <row r="30" spans="1:17" ht="73.5" customHeight="1" x14ac:dyDescent="0.2">
      <c r="A30" s="204" t="s">
        <v>60</v>
      </c>
      <c r="B30" s="219" t="s">
        <v>235</v>
      </c>
      <c r="C30" s="219" t="s">
        <v>235</v>
      </c>
      <c r="D30" s="219" t="s">
        <v>235</v>
      </c>
      <c r="E30" s="220" t="s">
        <v>235</v>
      </c>
      <c r="F30" s="220" t="s">
        <v>235</v>
      </c>
      <c r="G30" s="222" t="s">
        <v>235</v>
      </c>
      <c r="H30" s="219" t="s">
        <v>235</v>
      </c>
      <c r="I30" s="223" t="s">
        <v>235</v>
      </c>
      <c r="L30" s="42"/>
    </row>
    <row r="31" spans="1:17" ht="26.25" customHeight="1" x14ac:dyDescent="0.2">
      <c r="A31" s="205" t="s">
        <v>67</v>
      </c>
      <c r="B31" s="91">
        <v>0.05</v>
      </c>
      <c r="C31" s="165">
        <v>0.1</v>
      </c>
      <c r="D31" s="61">
        <v>0.1003</v>
      </c>
      <c r="E31" s="165">
        <v>0.1</v>
      </c>
      <c r="F31" s="165">
        <v>0.1</v>
      </c>
      <c r="G31" s="59" t="s">
        <v>6</v>
      </c>
      <c r="H31" s="57" t="s">
        <v>109</v>
      </c>
      <c r="I31" s="207" t="s">
        <v>76</v>
      </c>
      <c r="L31" s="42"/>
    </row>
    <row r="32" spans="1:17" ht="24" customHeight="1" x14ac:dyDescent="0.2">
      <c r="A32" s="205" t="s">
        <v>68</v>
      </c>
      <c r="B32" s="62">
        <v>7.0000000000000007E-2</v>
      </c>
      <c r="C32" s="165">
        <v>7.0000000000000007E-2</v>
      </c>
      <c r="D32" s="61">
        <v>4.9399999999999999E-2</v>
      </c>
      <c r="E32" s="165">
        <v>7.0000000000000007E-2</v>
      </c>
      <c r="F32" s="165">
        <v>7.0000000000000007E-2</v>
      </c>
      <c r="G32" s="59" t="s">
        <v>6</v>
      </c>
      <c r="H32" s="57" t="s">
        <v>106</v>
      </c>
      <c r="I32" s="207" t="s">
        <v>77</v>
      </c>
      <c r="L32" s="42"/>
    </row>
    <row r="33" spans="1:12" ht="24" customHeight="1" x14ac:dyDescent="0.2">
      <c r="A33" s="205" t="s">
        <v>69</v>
      </c>
      <c r="B33" s="91">
        <v>0.05</v>
      </c>
      <c r="C33" s="165">
        <v>0.05</v>
      </c>
      <c r="D33" s="61">
        <v>3.8800000000000001E-2</v>
      </c>
      <c r="E33" s="165">
        <v>0.05</v>
      </c>
      <c r="F33" s="165">
        <v>0.05</v>
      </c>
      <c r="G33" s="59" t="s">
        <v>6</v>
      </c>
      <c r="H33" s="57" t="s">
        <v>72</v>
      </c>
      <c r="I33" s="207" t="s">
        <v>78</v>
      </c>
      <c r="L33" s="42"/>
    </row>
    <row r="34" spans="1:12" ht="24" customHeight="1" x14ac:dyDescent="0.2">
      <c r="A34" s="205" t="s">
        <v>107</v>
      </c>
      <c r="B34" s="91">
        <v>0.05</v>
      </c>
      <c r="C34" s="165">
        <v>0.05</v>
      </c>
      <c r="D34" s="61">
        <v>2.23E-2</v>
      </c>
      <c r="E34" s="165">
        <v>0.05</v>
      </c>
      <c r="F34" s="165">
        <v>0.05</v>
      </c>
      <c r="G34" s="59" t="s">
        <v>6</v>
      </c>
      <c r="H34" s="57" t="s">
        <v>72</v>
      </c>
      <c r="I34" s="207" t="s">
        <v>78</v>
      </c>
      <c r="L34" s="42"/>
    </row>
    <row r="35" spans="1:12" ht="21" customHeight="1" x14ac:dyDescent="0.2">
      <c r="A35" s="205" t="s">
        <v>70</v>
      </c>
      <c r="B35" s="91">
        <v>0.15</v>
      </c>
      <c r="C35" s="165">
        <v>0.13500000000000001</v>
      </c>
      <c r="D35" s="61">
        <v>0.13700000000000001</v>
      </c>
      <c r="E35" s="165">
        <v>0.15</v>
      </c>
      <c r="F35" s="165">
        <v>0.15</v>
      </c>
      <c r="G35" s="56" t="s">
        <v>6</v>
      </c>
      <c r="H35" s="57" t="s">
        <v>126</v>
      </c>
      <c r="I35" s="208" t="s">
        <v>78</v>
      </c>
      <c r="L35" s="42"/>
    </row>
    <row r="36" spans="1:12" ht="21" customHeight="1" x14ac:dyDescent="0.2">
      <c r="A36" s="205" t="s">
        <v>71</v>
      </c>
      <c r="B36" s="91">
        <v>0.05</v>
      </c>
      <c r="C36" s="165">
        <v>0.05</v>
      </c>
      <c r="D36" s="61">
        <v>5.6000000000000001E-2</v>
      </c>
      <c r="E36" s="165">
        <v>0.05</v>
      </c>
      <c r="F36" s="165">
        <v>0.05</v>
      </c>
      <c r="G36" s="56" t="s">
        <v>6</v>
      </c>
      <c r="H36" s="60" t="s">
        <v>72</v>
      </c>
      <c r="I36" s="224" t="s">
        <v>235</v>
      </c>
      <c r="L36" s="42"/>
    </row>
    <row r="37" spans="1:12" ht="22.5" customHeight="1" x14ac:dyDescent="0.2">
      <c r="A37" s="206" t="s">
        <v>10</v>
      </c>
      <c r="B37" s="91">
        <f>SUM(B27:B36)</f>
        <v>1.2900000000000003</v>
      </c>
      <c r="C37" s="80">
        <f>SUM(C27:C36)</f>
        <v>1.4350000000000003</v>
      </c>
      <c r="D37" s="80">
        <f>SUM(D27:D36)</f>
        <v>1.3171000000000002</v>
      </c>
      <c r="E37" s="80">
        <f>SUM(E27:E36)</f>
        <v>1.4000000000000001</v>
      </c>
      <c r="F37" s="80">
        <f>SUM(F27:F36)</f>
        <v>1.4000000000000001</v>
      </c>
      <c r="G37" s="225" t="s">
        <v>235</v>
      </c>
      <c r="H37" s="225" t="s">
        <v>235</v>
      </c>
      <c r="I37" s="226" t="s">
        <v>235</v>
      </c>
    </row>
    <row r="38" spans="1:12" x14ac:dyDescent="0.2">
      <c r="A38" s="213" t="s">
        <v>11</v>
      </c>
      <c r="B38" s="214">
        <v>0.2</v>
      </c>
      <c r="C38" s="215">
        <v>0.22</v>
      </c>
      <c r="D38" s="215">
        <v>0.25330000000000003</v>
      </c>
      <c r="E38" s="215">
        <v>0.22</v>
      </c>
      <c r="F38" s="215">
        <v>0.22</v>
      </c>
      <c r="G38" s="216" t="s">
        <v>8</v>
      </c>
      <c r="H38" s="217" t="s">
        <v>123</v>
      </c>
      <c r="I38" s="218" t="s">
        <v>79</v>
      </c>
    </row>
    <row r="39" spans="1:12" ht="28.5" hidden="1" x14ac:dyDescent="0.2">
      <c r="A39" s="55" t="s">
        <v>112</v>
      </c>
      <c r="B39" s="177" t="s">
        <v>114</v>
      </c>
      <c r="C39" s="178"/>
      <c r="D39" s="178"/>
      <c r="E39" s="178"/>
      <c r="F39" s="178"/>
      <c r="G39" s="178"/>
      <c r="H39" s="178"/>
      <c r="I39" s="34"/>
    </row>
    <row r="40" spans="1:12" ht="28.5" x14ac:dyDescent="0.2">
      <c r="A40" s="55" t="s">
        <v>228</v>
      </c>
      <c r="B40" s="155"/>
      <c r="C40" s="156"/>
      <c r="D40" s="156" t="s">
        <v>229</v>
      </c>
      <c r="E40" s="156"/>
      <c r="F40" s="156"/>
      <c r="G40" s="156"/>
      <c r="H40" s="156"/>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9" t="s">
        <v>2</v>
      </c>
      <c r="B45" s="210" t="s">
        <v>93</v>
      </c>
      <c r="C45" s="210" t="s">
        <v>155</v>
      </c>
      <c r="D45" s="211" t="s">
        <v>226</v>
      </c>
      <c r="E45" s="211" t="s">
        <v>157</v>
      </c>
      <c r="F45" s="211" t="s">
        <v>233</v>
      </c>
      <c r="G45" s="210" t="s">
        <v>3</v>
      </c>
      <c r="H45" s="210" t="s">
        <v>86</v>
      </c>
      <c r="I45" s="212" t="s">
        <v>4</v>
      </c>
    </row>
    <row r="46" spans="1:12" ht="27.75" customHeight="1" x14ac:dyDescent="0.2">
      <c r="A46" s="204" t="s">
        <v>5</v>
      </c>
      <c r="B46" s="163">
        <v>0.23</v>
      </c>
      <c r="C46" s="165">
        <v>0.25</v>
      </c>
      <c r="D46" s="61">
        <v>0.22969999999999999</v>
      </c>
      <c r="E46" s="165">
        <v>0.25</v>
      </c>
      <c r="F46" s="165">
        <v>0.25</v>
      </c>
      <c r="G46" s="56" t="s">
        <v>6</v>
      </c>
      <c r="H46" s="58" t="s">
        <v>153</v>
      </c>
      <c r="I46" s="207" t="s">
        <v>73</v>
      </c>
    </row>
    <row r="47" spans="1:12" ht="15.75" customHeight="1" x14ac:dyDescent="0.2">
      <c r="A47" s="204" t="s">
        <v>7</v>
      </c>
      <c r="B47" s="91">
        <v>0.25</v>
      </c>
      <c r="C47" s="165">
        <v>0.27</v>
      </c>
      <c r="D47" s="61">
        <v>0.311</v>
      </c>
      <c r="E47" s="165">
        <v>0.27</v>
      </c>
      <c r="F47" s="165">
        <v>0.28000000000000003</v>
      </c>
      <c r="G47" s="56" t="s">
        <v>8</v>
      </c>
      <c r="H47" s="58" t="s">
        <v>232</v>
      </c>
      <c r="I47" s="207" t="s">
        <v>74</v>
      </c>
    </row>
    <row r="48" spans="1:12" ht="34.5" customHeight="1" x14ac:dyDescent="0.2">
      <c r="A48" s="204" t="s">
        <v>9</v>
      </c>
      <c r="B48" s="163">
        <v>0.24</v>
      </c>
      <c r="C48" s="161">
        <v>0.24</v>
      </c>
      <c r="D48" s="161">
        <v>0.25790000000000002</v>
      </c>
      <c r="E48" s="161">
        <v>0.24</v>
      </c>
      <c r="F48" s="161">
        <v>0.24</v>
      </c>
      <c r="G48" s="56" t="s">
        <v>8</v>
      </c>
      <c r="H48" s="58" t="s">
        <v>83</v>
      </c>
      <c r="I48" s="207" t="s">
        <v>75</v>
      </c>
    </row>
    <row r="49" spans="1:9" ht="24.6" customHeight="1" x14ac:dyDescent="0.2">
      <c r="A49" s="204" t="s">
        <v>60</v>
      </c>
      <c r="B49" s="219" t="s">
        <v>235</v>
      </c>
      <c r="C49" s="220" t="s">
        <v>235</v>
      </c>
      <c r="D49" s="220" t="s">
        <v>235</v>
      </c>
      <c r="E49" s="220" t="s">
        <v>235</v>
      </c>
      <c r="F49" s="220" t="s">
        <v>235</v>
      </c>
      <c r="G49" s="222" t="s">
        <v>235</v>
      </c>
      <c r="H49" s="219" t="s">
        <v>235</v>
      </c>
      <c r="I49" s="223" t="s">
        <v>235</v>
      </c>
    </row>
    <row r="50" spans="1:9" ht="51.6" customHeight="1" x14ac:dyDescent="0.2">
      <c r="A50" s="205" t="s">
        <v>67</v>
      </c>
      <c r="B50" s="91">
        <v>0.05</v>
      </c>
      <c r="C50" s="165">
        <v>0.1</v>
      </c>
      <c r="D50" s="61">
        <v>8.3799999999999999E-2</v>
      </c>
      <c r="E50" s="165">
        <v>0.1</v>
      </c>
      <c r="F50" s="165">
        <v>0.1</v>
      </c>
      <c r="G50" s="59" t="s">
        <v>6</v>
      </c>
      <c r="H50" s="57" t="s">
        <v>109</v>
      </c>
      <c r="I50" s="207" t="s">
        <v>76</v>
      </c>
    </row>
    <row r="51" spans="1:9" ht="21" customHeight="1" x14ac:dyDescent="0.2">
      <c r="A51" s="205" t="s">
        <v>68</v>
      </c>
      <c r="B51" s="62">
        <v>7.0000000000000007E-2</v>
      </c>
      <c r="C51" s="165">
        <v>7.0000000000000007E-2</v>
      </c>
      <c r="D51" s="61">
        <v>5.21E-2</v>
      </c>
      <c r="E51" s="165">
        <v>7.0000000000000007E-2</v>
      </c>
      <c r="F51" s="165">
        <v>7.0000000000000007E-2</v>
      </c>
      <c r="G51" s="59" t="s">
        <v>6</v>
      </c>
      <c r="H51" s="57" t="s">
        <v>106</v>
      </c>
      <c r="I51" s="207" t="s">
        <v>77</v>
      </c>
    </row>
    <row r="52" spans="1:9" ht="21.75" customHeight="1" x14ac:dyDescent="0.2">
      <c r="A52" s="205" t="s">
        <v>69</v>
      </c>
      <c r="B52" s="91">
        <v>0.05</v>
      </c>
      <c r="C52" s="165">
        <v>0.05</v>
      </c>
      <c r="D52" s="61">
        <v>3.3999999999999998E-3</v>
      </c>
      <c r="E52" s="165">
        <v>0.05</v>
      </c>
      <c r="F52" s="165">
        <v>0.05</v>
      </c>
      <c r="G52" s="59" t="s">
        <v>6</v>
      </c>
      <c r="H52" s="57" t="s">
        <v>72</v>
      </c>
      <c r="I52" s="207" t="s">
        <v>78</v>
      </c>
    </row>
    <row r="53" spans="1:9" ht="36.75" customHeight="1" x14ac:dyDescent="0.2">
      <c r="A53" s="205" t="s">
        <v>107</v>
      </c>
      <c r="B53" s="91">
        <v>0.05</v>
      </c>
      <c r="C53" s="165">
        <v>0.05</v>
      </c>
      <c r="D53" s="61">
        <v>3.2500000000000001E-2</v>
      </c>
      <c r="E53" s="165">
        <v>0.05</v>
      </c>
      <c r="F53" s="165">
        <v>0.05</v>
      </c>
      <c r="G53" s="59" t="s">
        <v>6</v>
      </c>
      <c r="H53" s="57" t="s">
        <v>72</v>
      </c>
      <c r="I53" s="207" t="s">
        <v>78</v>
      </c>
    </row>
    <row r="54" spans="1:9" ht="20.25" customHeight="1" x14ac:dyDescent="0.2">
      <c r="A54" s="205" t="s">
        <v>70</v>
      </c>
      <c r="B54" s="91">
        <v>0.15</v>
      </c>
      <c r="C54" s="165">
        <v>0.15</v>
      </c>
      <c r="D54" s="61">
        <v>0.1764</v>
      </c>
      <c r="E54" s="165">
        <v>0.15</v>
      </c>
      <c r="F54" s="165">
        <v>0.15</v>
      </c>
      <c r="G54" s="56" t="s">
        <v>6</v>
      </c>
      <c r="H54" s="57" t="s">
        <v>126</v>
      </c>
      <c r="I54" s="208" t="s">
        <v>78</v>
      </c>
    </row>
    <row r="55" spans="1:9" ht="22.5" customHeight="1" x14ac:dyDescent="0.2">
      <c r="A55" s="205" t="s">
        <v>71</v>
      </c>
      <c r="B55" s="91">
        <v>0.05</v>
      </c>
      <c r="C55" s="165">
        <v>0.05</v>
      </c>
      <c r="D55" s="61">
        <v>5.2900000000000003E-2</v>
      </c>
      <c r="E55" s="165">
        <v>0.05</v>
      </c>
      <c r="F55" s="165">
        <v>0.05</v>
      </c>
      <c r="G55" s="56" t="s">
        <v>6</v>
      </c>
      <c r="H55" s="60" t="s">
        <v>72</v>
      </c>
      <c r="I55" s="224" t="s">
        <v>235</v>
      </c>
    </row>
    <row r="56" spans="1:9" ht="20.25" customHeight="1" x14ac:dyDescent="0.2">
      <c r="A56" s="206" t="s">
        <v>10</v>
      </c>
      <c r="B56" s="91">
        <f t="shared" ref="B56" si="0">SUM(B46:B55)</f>
        <v>1.1400000000000001</v>
      </c>
      <c r="C56" s="80">
        <f t="shared" ref="C56:E56" si="1">SUM(C46:C55)</f>
        <v>1.23</v>
      </c>
      <c r="D56" s="80">
        <f>SUM(D46:D55)</f>
        <v>1.1996999999999998</v>
      </c>
      <c r="E56" s="80">
        <f t="shared" si="1"/>
        <v>1.23</v>
      </c>
      <c r="F56" s="80">
        <f t="shared" ref="F56" si="2">SUM(F46:F55)</f>
        <v>1.24</v>
      </c>
      <c r="G56" s="225" t="s">
        <v>235</v>
      </c>
      <c r="H56" s="225" t="s">
        <v>235</v>
      </c>
      <c r="I56" s="226" t="s">
        <v>235</v>
      </c>
    </row>
    <row r="57" spans="1:9" x14ac:dyDescent="0.2">
      <c r="A57" s="213" t="s">
        <v>11</v>
      </c>
      <c r="B57" s="214">
        <v>0.15</v>
      </c>
      <c r="C57" s="215">
        <v>0.18</v>
      </c>
      <c r="D57" s="215">
        <v>0.24479999999999999</v>
      </c>
      <c r="E57" s="161">
        <v>0.19</v>
      </c>
      <c r="F57" s="161">
        <v>0.2</v>
      </c>
      <c r="G57" s="216" t="s">
        <v>8</v>
      </c>
      <c r="H57" s="217" t="s">
        <v>15</v>
      </c>
      <c r="I57" s="218" t="s">
        <v>79</v>
      </c>
    </row>
    <row r="58" spans="1:9" ht="28.5" hidden="1" x14ac:dyDescent="0.2">
      <c r="A58" s="55" t="s">
        <v>112</v>
      </c>
      <c r="B58" s="177">
        <v>2.8E-3</v>
      </c>
      <c r="C58" s="178"/>
      <c r="D58" s="178"/>
      <c r="E58" s="178"/>
      <c r="F58" s="178"/>
      <c r="G58" s="178"/>
      <c r="H58" s="178"/>
      <c r="I58" s="39"/>
    </row>
    <row r="59" spans="1:9" ht="28.5" x14ac:dyDescent="0.2">
      <c r="A59" s="55" t="s">
        <v>228</v>
      </c>
      <c r="B59" s="155"/>
      <c r="C59" s="156"/>
      <c r="D59" s="155">
        <v>2.5000000000000001E-3</v>
      </c>
      <c r="E59" s="156"/>
      <c r="F59" s="156"/>
      <c r="G59" s="156"/>
      <c r="H59" s="156"/>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9" t="s">
        <v>2</v>
      </c>
      <c r="B64" s="210" t="s">
        <v>93</v>
      </c>
      <c r="C64" s="210" t="s">
        <v>154</v>
      </c>
      <c r="D64" s="211" t="s">
        <v>226</v>
      </c>
      <c r="E64" s="162" t="s">
        <v>157</v>
      </c>
      <c r="F64" s="211" t="s">
        <v>233</v>
      </c>
      <c r="G64" s="210" t="s">
        <v>3</v>
      </c>
      <c r="H64" s="210" t="s">
        <v>86</v>
      </c>
      <c r="I64" s="212" t="s">
        <v>4</v>
      </c>
    </row>
    <row r="65" spans="1:9" ht="26.25" customHeight="1" x14ac:dyDescent="0.2">
      <c r="A65" s="204" t="s">
        <v>5</v>
      </c>
      <c r="B65" s="163">
        <v>0.27</v>
      </c>
      <c r="C65" s="165">
        <v>0.3</v>
      </c>
      <c r="D65" s="165">
        <v>0.23039999999999999</v>
      </c>
      <c r="E65" s="165">
        <v>0.25</v>
      </c>
      <c r="F65" s="165">
        <v>0.25</v>
      </c>
      <c r="G65" s="56" t="s">
        <v>6</v>
      </c>
      <c r="H65" s="58" t="s">
        <v>153</v>
      </c>
      <c r="I65" s="207" t="s">
        <v>73</v>
      </c>
    </row>
    <row r="66" spans="1:9" ht="26.25" customHeight="1" x14ac:dyDescent="0.2">
      <c r="A66" s="204" t="s">
        <v>7</v>
      </c>
      <c r="B66" s="163">
        <v>0.21</v>
      </c>
      <c r="C66" s="165">
        <v>0.23</v>
      </c>
      <c r="D66" s="165">
        <v>0.25940000000000002</v>
      </c>
      <c r="E66" s="165">
        <v>0.23</v>
      </c>
      <c r="F66" s="165">
        <v>0.23</v>
      </c>
      <c r="G66" s="56" t="s">
        <v>8</v>
      </c>
      <c r="H66" s="58" t="s">
        <v>147</v>
      </c>
      <c r="I66" s="207" t="s">
        <v>74</v>
      </c>
    </row>
    <row r="67" spans="1:9" ht="26.25" customHeight="1" x14ac:dyDescent="0.2">
      <c r="A67" s="204" t="s">
        <v>9</v>
      </c>
      <c r="B67" s="163">
        <v>0.45</v>
      </c>
      <c r="C67" s="161">
        <v>0.45</v>
      </c>
      <c r="D67" s="161">
        <v>0.443</v>
      </c>
      <c r="E67" s="161">
        <v>0.45</v>
      </c>
      <c r="F67" s="161">
        <v>0.45</v>
      </c>
      <c r="G67" s="56" t="s">
        <v>8</v>
      </c>
      <c r="H67" s="58" t="s">
        <v>85</v>
      </c>
      <c r="I67" s="207" t="s">
        <v>75</v>
      </c>
    </row>
    <row r="68" spans="1:9" ht="28.5" x14ac:dyDescent="0.2">
      <c r="A68" s="204" t="s">
        <v>60</v>
      </c>
      <c r="B68" s="219" t="s">
        <v>235</v>
      </c>
      <c r="C68" s="220" t="s">
        <v>235</v>
      </c>
      <c r="D68" s="220" t="s">
        <v>235</v>
      </c>
      <c r="E68" s="220" t="s">
        <v>235</v>
      </c>
      <c r="F68" s="220" t="s">
        <v>235</v>
      </c>
      <c r="G68" s="222" t="s">
        <v>235</v>
      </c>
      <c r="H68" s="219" t="s">
        <v>235</v>
      </c>
      <c r="I68" s="223" t="s">
        <v>235</v>
      </c>
    </row>
    <row r="69" spans="1:9" ht="41.45" customHeight="1" x14ac:dyDescent="0.2">
      <c r="A69" s="205" t="s">
        <v>67</v>
      </c>
      <c r="B69" s="91">
        <v>0.05</v>
      </c>
      <c r="C69" s="165">
        <v>0.1</v>
      </c>
      <c r="D69" s="165">
        <v>6.0100000000000001E-2</v>
      </c>
      <c r="E69" s="165">
        <v>0.1</v>
      </c>
      <c r="F69" s="165">
        <v>0.1</v>
      </c>
      <c r="G69" s="59" t="s">
        <v>6</v>
      </c>
      <c r="H69" s="57" t="s">
        <v>109</v>
      </c>
      <c r="I69" s="207" t="s">
        <v>76</v>
      </c>
    </row>
    <row r="70" spans="1:9" ht="21" customHeight="1" x14ac:dyDescent="0.2">
      <c r="A70" s="205" t="s">
        <v>68</v>
      </c>
      <c r="B70" s="62">
        <v>7.0000000000000007E-2</v>
      </c>
      <c r="C70" s="165">
        <v>7.0000000000000007E-2</v>
      </c>
      <c r="D70" s="165">
        <v>4.0099999999999997E-2</v>
      </c>
      <c r="E70" s="165">
        <v>7.0000000000000007E-2</v>
      </c>
      <c r="F70" s="165">
        <v>7.0000000000000007E-2</v>
      </c>
      <c r="G70" s="59" t="s">
        <v>6</v>
      </c>
      <c r="H70" s="57" t="s">
        <v>106</v>
      </c>
      <c r="I70" s="207" t="s">
        <v>77</v>
      </c>
    </row>
    <row r="71" spans="1:9" ht="21" customHeight="1" x14ac:dyDescent="0.2">
      <c r="A71" s="205" t="s">
        <v>69</v>
      </c>
      <c r="B71" s="91">
        <v>0.05</v>
      </c>
      <c r="C71" s="165">
        <v>0.05</v>
      </c>
      <c r="D71" s="165">
        <v>4.2299999999999997E-2</v>
      </c>
      <c r="E71" s="165">
        <v>0.05</v>
      </c>
      <c r="F71" s="165">
        <v>0.05</v>
      </c>
      <c r="G71" s="59" t="s">
        <v>6</v>
      </c>
      <c r="H71" s="57" t="s">
        <v>72</v>
      </c>
      <c r="I71" s="207" t="s">
        <v>78</v>
      </c>
    </row>
    <row r="72" spans="1:9" ht="36.75" customHeight="1" x14ac:dyDescent="0.2">
      <c r="A72" s="205" t="s">
        <v>107</v>
      </c>
      <c r="B72" s="91">
        <v>0.05</v>
      </c>
      <c r="C72" s="165">
        <v>0.05</v>
      </c>
      <c r="D72" s="165">
        <v>3.5400000000000001E-2</v>
      </c>
      <c r="E72" s="165">
        <v>0.05</v>
      </c>
      <c r="F72" s="165">
        <v>0.05</v>
      </c>
      <c r="G72" s="59" t="s">
        <v>6</v>
      </c>
      <c r="H72" s="57" t="s">
        <v>72</v>
      </c>
      <c r="I72" s="207" t="s">
        <v>78</v>
      </c>
    </row>
    <row r="73" spans="1:9" ht="21.75" customHeight="1" x14ac:dyDescent="0.2">
      <c r="A73" s="205" t="s">
        <v>70</v>
      </c>
      <c r="B73" s="91">
        <v>0.15</v>
      </c>
      <c r="C73" s="165">
        <v>0.13500000000000001</v>
      </c>
      <c r="D73" s="165">
        <v>0.18640000000000001</v>
      </c>
      <c r="E73" s="165">
        <v>0.15</v>
      </c>
      <c r="F73" s="165">
        <v>0.15</v>
      </c>
      <c r="G73" s="56" t="s">
        <v>6</v>
      </c>
      <c r="H73" s="57" t="s">
        <v>126</v>
      </c>
      <c r="I73" s="208" t="s">
        <v>78</v>
      </c>
    </row>
    <row r="74" spans="1:9" ht="21.75" customHeight="1" x14ac:dyDescent="0.2">
      <c r="A74" s="205" t="s">
        <v>71</v>
      </c>
      <c r="B74" s="91">
        <v>0.05</v>
      </c>
      <c r="C74" s="165">
        <v>0.05</v>
      </c>
      <c r="D74" s="165">
        <v>2.8400000000000002E-2</v>
      </c>
      <c r="E74" s="165">
        <v>0.05</v>
      </c>
      <c r="F74" s="165">
        <v>0.05</v>
      </c>
      <c r="G74" s="56" t="s">
        <v>6</v>
      </c>
      <c r="H74" s="60" t="s">
        <v>72</v>
      </c>
      <c r="I74" s="224" t="s">
        <v>235</v>
      </c>
    </row>
    <row r="75" spans="1:9" ht="21.75" customHeight="1" x14ac:dyDescent="0.2">
      <c r="A75" s="206"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25" t="s">
        <v>235</v>
      </c>
      <c r="H75" s="225" t="s">
        <v>235</v>
      </c>
      <c r="I75" s="226" t="s">
        <v>235</v>
      </c>
    </row>
    <row r="76" spans="1:9" ht="21.75" customHeight="1" x14ac:dyDescent="0.2">
      <c r="A76" s="213" t="s">
        <v>11</v>
      </c>
      <c r="B76" s="214">
        <v>0.16</v>
      </c>
      <c r="C76" s="215">
        <v>0.22</v>
      </c>
      <c r="D76" s="215">
        <v>0.25190000000000001</v>
      </c>
      <c r="E76" s="215">
        <v>0.22</v>
      </c>
      <c r="F76" s="215">
        <v>0.22</v>
      </c>
      <c r="G76" s="216" t="s">
        <v>8</v>
      </c>
      <c r="H76" s="217" t="s">
        <v>123</v>
      </c>
      <c r="I76" s="218" t="s">
        <v>79</v>
      </c>
    </row>
    <row r="77" spans="1:9" ht="28.5" hidden="1" x14ac:dyDescent="0.2">
      <c r="A77" s="55" t="s">
        <v>112</v>
      </c>
      <c r="B77" s="174">
        <v>2E-3</v>
      </c>
      <c r="C77" s="175"/>
      <c r="D77" s="175"/>
      <c r="E77" s="175"/>
      <c r="F77" s="175"/>
      <c r="G77" s="175"/>
      <c r="H77" s="176"/>
    </row>
    <row r="78" spans="1:9" ht="28.5" x14ac:dyDescent="0.2">
      <c r="A78" s="55" t="s">
        <v>228</v>
      </c>
      <c r="C78" s="1"/>
      <c r="D78" s="155">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2.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79" t="s">
        <v>225</v>
      </c>
      <c r="C1" s="179"/>
      <c r="D1" s="179"/>
      <c r="E1" s="179"/>
      <c r="F1" s="179"/>
      <c r="G1" s="179"/>
      <c r="H1" s="179"/>
      <c r="I1" s="179"/>
      <c r="J1" s="179"/>
    </row>
    <row r="2" spans="2:24" ht="19.5" x14ac:dyDescent="0.2">
      <c r="B2" s="179" t="s">
        <v>160</v>
      </c>
      <c r="C2" s="179"/>
      <c r="D2" s="179"/>
      <c r="E2" s="179"/>
      <c r="F2" s="179"/>
      <c r="G2" s="179"/>
      <c r="H2" s="179"/>
      <c r="I2" s="179"/>
      <c r="J2" s="179"/>
    </row>
    <row r="3" spans="2:24" ht="13.5" thickBot="1" x14ac:dyDescent="0.25"/>
    <row r="4" spans="2:24" ht="13.5" thickBot="1" x14ac:dyDescent="0.25">
      <c r="B4" s="122" t="s">
        <v>23</v>
      </c>
      <c r="C4" s="189" t="s">
        <v>227</v>
      </c>
      <c r="D4" s="190"/>
      <c r="E4" s="191"/>
    </row>
    <row r="5" spans="2:24" ht="13.5" thickBot="1" x14ac:dyDescent="0.25">
      <c r="B5" s="231" t="s">
        <v>161</v>
      </c>
      <c r="C5" s="232" t="s">
        <v>162</v>
      </c>
      <c r="D5" s="233" t="s">
        <v>163</v>
      </c>
      <c r="E5" s="234" t="s">
        <v>164</v>
      </c>
      <c r="F5" s="232" t="s">
        <v>165</v>
      </c>
      <c r="G5" s="232" t="s">
        <v>233</v>
      </c>
      <c r="H5" s="235" t="s">
        <v>166</v>
      </c>
      <c r="I5" s="233" t="s">
        <v>167</v>
      </c>
      <c r="J5" s="245" t="s">
        <v>235</v>
      </c>
      <c r="K5" s="236" t="s">
        <v>168</v>
      </c>
      <c r="N5" s="192" t="s">
        <v>169</v>
      </c>
      <c r="O5" s="193"/>
      <c r="P5" s="193"/>
      <c r="Q5" s="193"/>
      <c r="R5" s="193"/>
      <c r="S5" s="193"/>
      <c r="T5" s="193"/>
      <c r="U5" s="193"/>
      <c r="V5" s="193"/>
      <c r="W5" s="193"/>
      <c r="X5" s="194"/>
    </row>
    <row r="6" spans="2:24" ht="25.5" x14ac:dyDescent="0.2">
      <c r="B6" s="227" t="s">
        <v>170</v>
      </c>
      <c r="C6" s="124">
        <v>1.026</v>
      </c>
      <c r="D6" s="125">
        <v>1.0016</v>
      </c>
      <c r="E6" s="126">
        <v>0.98770000000000002</v>
      </c>
      <c r="F6" s="127">
        <v>0.99</v>
      </c>
      <c r="G6" s="127">
        <v>0.99</v>
      </c>
      <c r="H6" s="128" t="s">
        <v>171</v>
      </c>
      <c r="I6" s="129">
        <f>F6+6%</f>
        <v>1.05</v>
      </c>
      <c r="J6" s="129">
        <f>F6-6%</f>
        <v>0.92999999999999994</v>
      </c>
      <c r="K6" s="229" t="s">
        <v>130</v>
      </c>
      <c r="L6" s="131">
        <v>0.06</v>
      </c>
      <c r="N6" s="183" t="s">
        <v>62</v>
      </c>
      <c r="O6" s="198"/>
      <c r="P6" s="198"/>
      <c r="Q6" s="198"/>
      <c r="R6" s="198"/>
      <c r="S6" s="198"/>
      <c r="T6" s="198"/>
      <c r="U6" s="198"/>
      <c r="V6" s="198"/>
      <c r="W6" s="198"/>
      <c r="X6" s="199"/>
    </row>
    <row r="7" spans="2:24" x14ac:dyDescent="0.2">
      <c r="B7" s="228" t="s">
        <v>172</v>
      </c>
      <c r="C7" s="124">
        <v>0.28370000000000001</v>
      </c>
      <c r="D7" s="125">
        <v>0.29570000000000002</v>
      </c>
      <c r="E7" s="126">
        <v>0.31690000000000002</v>
      </c>
      <c r="F7" s="127">
        <v>0.3</v>
      </c>
      <c r="G7" s="127">
        <v>0.3</v>
      </c>
      <c r="H7" s="128" t="s">
        <v>173</v>
      </c>
      <c r="I7" s="129">
        <f>F7+5%</f>
        <v>0.35</v>
      </c>
      <c r="J7" s="129">
        <f>F7-5%</f>
        <v>0.25</v>
      </c>
      <c r="K7" s="230" t="s">
        <v>73</v>
      </c>
      <c r="L7" s="131">
        <v>0.05</v>
      </c>
      <c r="N7" s="197"/>
      <c r="O7" s="198"/>
      <c r="P7" s="198"/>
      <c r="Q7" s="198"/>
      <c r="R7" s="198"/>
      <c r="S7" s="198"/>
      <c r="T7" s="198"/>
      <c r="U7" s="198"/>
      <c r="V7" s="198"/>
      <c r="W7" s="198"/>
      <c r="X7" s="199"/>
    </row>
    <row r="8" spans="2:24" ht="25.5" x14ac:dyDescent="0.2">
      <c r="B8" s="227" t="s">
        <v>174</v>
      </c>
      <c r="C8" s="124">
        <v>4.5999999999999999E-2</v>
      </c>
      <c r="D8" s="125">
        <v>4.0399999999999998E-2</v>
      </c>
      <c r="E8" s="126">
        <v>4.87E-2</v>
      </c>
      <c r="F8" s="127">
        <v>0.06</v>
      </c>
      <c r="G8" s="127">
        <v>0.06</v>
      </c>
      <c r="H8" s="128" t="s">
        <v>171</v>
      </c>
      <c r="I8" s="129">
        <f t="shared" ref="I8:I16" si="0">F8+6%</f>
        <v>0.12</v>
      </c>
      <c r="J8" s="129">
        <f t="shared" ref="J8:J16" si="1">F8-6%</f>
        <v>0</v>
      </c>
      <c r="K8" s="230" t="s">
        <v>74</v>
      </c>
      <c r="L8" s="131">
        <v>0.06</v>
      </c>
      <c r="N8" s="197"/>
      <c r="O8" s="198"/>
      <c r="P8" s="198"/>
      <c r="Q8" s="198"/>
      <c r="R8" s="198"/>
      <c r="S8" s="198"/>
      <c r="T8" s="198"/>
      <c r="U8" s="198"/>
      <c r="V8" s="198"/>
      <c r="W8" s="198"/>
      <c r="X8" s="199"/>
    </row>
    <row r="9" spans="2:24" ht="25.5" x14ac:dyDescent="0.2">
      <c r="B9" s="227" t="s">
        <v>67</v>
      </c>
      <c r="C9" s="124">
        <v>8.7300000000000003E-2</v>
      </c>
      <c r="D9" s="125">
        <v>6.5699999999999995E-2</v>
      </c>
      <c r="E9" s="126">
        <v>5.1299999999999998E-2</v>
      </c>
      <c r="F9" s="127">
        <v>7.0000000000000007E-2</v>
      </c>
      <c r="G9" s="127">
        <v>7.0000000000000007E-2</v>
      </c>
      <c r="H9" s="128" t="s">
        <v>173</v>
      </c>
      <c r="I9" s="129">
        <f t="shared" ref="I9:I10" si="2">F9+5%</f>
        <v>0.12000000000000001</v>
      </c>
      <c r="J9" s="129">
        <f t="shared" ref="J9:J10" si="3">F9-5%</f>
        <v>2.0000000000000004E-2</v>
      </c>
      <c r="K9" s="229" t="s">
        <v>76</v>
      </c>
      <c r="L9" s="131">
        <v>0.05</v>
      </c>
      <c r="N9" s="197"/>
      <c r="O9" s="198"/>
      <c r="P9" s="198"/>
      <c r="Q9" s="198"/>
      <c r="R9" s="198"/>
      <c r="S9" s="198"/>
      <c r="T9" s="198"/>
      <c r="U9" s="198"/>
      <c r="V9" s="198"/>
      <c r="W9" s="198"/>
      <c r="X9" s="199"/>
    </row>
    <row r="10" spans="2:24" x14ac:dyDescent="0.2">
      <c r="B10" s="227" t="s">
        <v>68</v>
      </c>
      <c r="C10" s="124">
        <v>4.6999999999999993E-3</v>
      </c>
      <c r="D10" s="125">
        <v>3.5999999999999999E-3</v>
      </c>
      <c r="E10" s="126">
        <v>2.5000000000000001E-3</v>
      </c>
      <c r="F10" s="127">
        <v>0.05</v>
      </c>
      <c r="G10" s="127">
        <v>0.05</v>
      </c>
      <c r="H10" s="128" t="s">
        <v>173</v>
      </c>
      <c r="I10" s="129">
        <f t="shared" si="2"/>
        <v>0.1</v>
      </c>
      <c r="J10" s="129">
        <f t="shared" si="3"/>
        <v>0</v>
      </c>
      <c r="K10" s="230" t="s">
        <v>77</v>
      </c>
      <c r="L10" s="131">
        <v>0.05</v>
      </c>
      <c r="N10" s="197"/>
      <c r="O10" s="198"/>
      <c r="P10" s="198"/>
      <c r="Q10" s="198"/>
      <c r="R10" s="198"/>
      <c r="S10" s="198"/>
      <c r="T10" s="198"/>
      <c r="U10" s="198"/>
      <c r="V10" s="198"/>
      <c r="W10" s="198"/>
      <c r="X10" s="199"/>
    </row>
    <row r="11" spans="2:24" x14ac:dyDescent="0.2">
      <c r="B11" s="228" t="s">
        <v>69</v>
      </c>
      <c r="C11" s="124">
        <v>0</v>
      </c>
      <c r="D11" s="125">
        <v>5.7000000000000002E-3</v>
      </c>
      <c r="E11" s="126">
        <v>3.0999999999999999E-3</v>
      </c>
      <c r="F11" s="127">
        <v>0.05</v>
      </c>
      <c r="G11" s="127">
        <v>0.05</v>
      </c>
      <c r="H11" s="128" t="s">
        <v>173</v>
      </c>
      <c r="I11" s="129">
        <f>F11+5%</f>
        <v>0.1</v>
      </c>
      <c r="J11" s="129">
        <f>F11-5%</f>
        <v>0</v>
      </c>
      <c r="K11" s="230" t="s">
        <v>78</v>
      </c>
      <c r="L11" s="131">
        <v>0.05</v>
      </c>
      <c r="N11" s="197"/>
      <c r="O11" s="198"/>
      <c r="P11" s="198"/>
      <c r="Q11" s="198"/>
      <c r="R11" s="198"/>
      <c r="S11" s="198"/>
      <c r="T11" s="198"/>
      <c r="U11" s="198"/>
      <c r="V11" s="198"/>
      <c r="W11" s="198"/>
      <c r="X11" s="199"/>
    </row>
    <row r="12" spans="2:24" x14ac:dyDescent="0.2">
      <c r="B12" s="228" t="s">
        <v>107</v>
      </c>
      <c r="C12" s="124">
        <v>5.3400000000000003E-2</v>
      </c>
      <c r="D12" s="125">
        <v>5.0599999999999999E-2</v>
      </c>
      <c r="E12" s="126">
        <v>6.4399999999999999E-2</v>
      </c>
      <c r="F12" s="127">
        <v>0.05</v>
      </c>
      <c r="G12" s="127">
        <v>0.05</v>
      </c>
      <c r="H12" s="128" t="s">
        <v>173</v>
      </c>
      <c r="I12" s="129">
        <f>F12+5%</f>
        <v>0.1</v>
      </c>
      <c r="J12" s="129">
        <f>F12-5%</f>
        <v>0</v>
      </c>
      <c r="K12" s="230" t="s">
        <v>78</v>
      </c>
      <c r="L12" s="131">
        <v>0.05</v>
      </c>
      <c r="N12" s="197"/>
      <c r="O12" s="198"/>
      <c r="P12" s="198"/>
      <c r="Q12" s="198"/>
      <c r="R12" s="198"/>
      <c r="S12" s="198"/>
      <c r="T12" s="198"/>
      <c r="U12" s="198"/>
      <c r="V12" s="198"/>
      <c r="W12" s="198"/>
      <c r="X12" s="199"/>
    </row>
    <row r="13" spans="2:24" x14ac:dyDescent="0.2">
      <c r="B13" s="228" t="s">
        <v>70</v>
      </c>
      <c r="C13" s="124">
        <v>0.1487</v>
      </c>
      <c r="D13" s="125">
        <v>0.16639999999999999</v>
      </c>
      <c r="E13" s="126">
        <v>0.16850000000000001</v>
      </c>
      <c r="F13" s="127">
        <v>0.15</v>
      </c>
      <c r="G13" s="127">
        <v>0.15</v>
      </c>
      <c r="H13" s="128" t="s">
        <v>173</v>
      </c>
      <c r="I13" s="129">
        <f>F13+5%</f>
        <v>0.2</v>
      </c>
      <c r="J13" s="129">
        <f>F13-5%</f>
        <v>9.9999999999999992E-2</v>
      </c>
      <c r="K13" s="230" t="s">
        <v>78</v>
      </c>
      <c r="L13" s="131">
        <v>0.05</v>
      </c>
      <c r="N13" s="197"/>
      <c r="O13" s="198"/>
      <c r="P13" s="198"/>
      <c r="Q13" s="198"/>
      <c r="R13" s="198"/>
      <c r="S13" s="198"/>
      <c r="T13" s="198"/>
      <c r="U13" s="198"/>
      <c r="V13" s="198"/>
      <c r="W13" s="198"/>
      <c r="X13" s="199"/>
    </row>
    <row r="14" spans="2:24" x14ac:dyDescent="0.2">
      <c r="B14" s="228" t="s">
        <v>71</v>
      </c>
      <c r="C14" s="124">
        <v>1.6299999999999999E-2</v>
      </c>
      <c r="D14" s="125">
        <v>1.54E-2</v>
      </c>
      <c r="E14" s="126">
        <v>1.6899999999999998E-2</v>
      </c>
      <c r="F14" s="127">
        <v>0.05</v>
      </c>
      <c r="G14" s="127">
        <v>0.05</v>
      </c>
      <c r="H14" s="128" t="s">
        <v>173</v>
      </c>
      <c r="I14" s="129">
        <f t="shared" ref="I14" si="4">F14+5%</f>
        <v>0.1</v>
      </c>
      <c r="J14" s="129">
        <f t="shared" ref="J14" si="5">F14-5%</f>
        <v>0</v>
      </c>
      <c r="K14" s="246" t="s">
        <v>235</v>
      </c>
      <c r="L14" s="131">
        <v>0.05</v>
      </c>
      <c r="N14" s="197"/>
      <c r="O14" s="198"/>
      <c r="P14" s="198"/>
      <c r="Q14" s="198"/>
      <c r="R14" s="198"/>
      <c r="S14" s="198"/>
      <c r="T14" s="198"/>
      <c r="U14" s="198"/>
      <c r="V14" s="198"/>
      <c r="W14" s="198"/>
      <c r="X14" s="199"/>
    </row>
    <row r="15" spans="2:24" x14ac:dyDescent="0.2">
      <c r="B15" s="228" t="s">
        <v>175</v>
      </c>
      <c r="C15" s="134">
        <f>SUM(C6:C14)</f>
        <v>1.6661000000000001</v>
      </c>
      <c r="D15" s="135">
        <f>SUM(D6:D14)</f>
        <v>1.6451000000000002</v>
      </c>
      <c r="E15" s="136">
        <f>SUM(E6:E14)</f>
        <v>1.66</v>
      </c>
      <c r="F15" s="137">
        <f>SUM(F6:F14)</f>
        <v>1.7700000000000002</v>
      </c>
      <c r="G15" s="137">
        <f>SUM(G6:G14)</f>
        <v>1.7700000000000002</v>
      </c>
      <c r="H15" s="247" t="s">
        <v>235</v>
      </c>
      <c r="I15" s="247" t="s">
        <v>235</v>
      </c>
      <c r="J15" s="247" t="s">
        <v>235</v>
      </c>
      <c r="K15" s="246" t="s">
        <v>235</v>
      </c>
      <c r="N15" s="197"/>
      <c r="O15" s="198"/>
      <c r="P15" s="198"/>
      <c r="Q15" s="198"/>
      <c r="R15" s="198"/>
      <c r="S15" s="198"/>
      <c r="T15" s="198"/>
      <c r="U15" s="198"/>
      <c r="V15" s="198"/>
      <c r="W15" s="198"/>
      <c r="X15" s="199"/>
    </row>
    <row r="16" spans="2:24" ht="13.5" thickBot="1" x14ac:dyDescent="0.25">
      <c r="B16" s="237" t="s">
        <v>176</v>
      </c>
      <c r="C16" s="238">
        <v>0.34429999999999999</v>
      </c>
      <c r="D16" s="239">
        <v>0.28389999999999999</v>
      </c>
      <c r="E16" s="240">
        <v>0.28289999999999998</v>
      </c>
      <c r="F16" s="241">
        <v>0.3</v>
      </c>
      <c r="G16" s="241">
        <v>0.3</v>
      </c>
      <c r="H16" s="242" t="s">
        <v>171</v>
      </c>
      <c r="I16" s="243">
        <f t="shared" si="0"/>
        <v>0.36</v>
      </c>
      <c r="J16" s="243">
        <f t="shared" si="1"/>
        <v>0.24</v>
      </c>
      <c r="K16" s="244" t="s">
        <v>79</v>
      </c>
      <c r="L16" s="131">
        <v>0.06</v>
      </c>
      <c r="N16" s="200"/>
      <c r="O16" s="201"/>
      <c r="P16" s="201"/>
      <c r="Q16" s="201"/>
      <c r="R16" s="201"/>
      <c r="S16" s="201"/>
      <c r="T16" s="201"/>
      <c r="U16" s="201"/>
      <c r="V16" s="201"/>
      <c r="W16" s="201"/>
      <c r="X16" s="202"/>
    </row>
    <row r="17" spans="2:24" hidden="1" x14ac:dyDescent="0.2">
      <c r="B17" s="143" t="s">
        <v>112</v>
      </c>
      <c r="C17" s="144"/>
      <c r="D17" s="144"/>
      <c r="E17" s="144"/>
      <c r="F17" s="144"/>
      <c r="G17" s="144"/>
      <c r="H17" s="145"/>
      <c r="I17" s="146"/>
      <c r="J17" s="146"/>
      <c r="K17" s="147"/>
    </row>
    <row r="18" spans="2:24" ht="28.5" x14ac:dyDescent="0.2">
      <c r="B18" s="55" t="s">
        <v>228</v>
      </c>
      <c r="C18" s="158">
        <v>2E-3</v>
      </c>
      <c r="D18" s="158">
        <v>2E-3</v>
      </c>
      <c r="E18" s="158">
        <v>1.5E-3</v>
      </c>
    </row>
    <row r="19" spans="2:24" ht="13.5" thickBot="1" x14ac:dyDescent="0.25"/>
    <row r="20" spans="2:24" ht="13.5" thickBot="1" x14ac:dyDescent="0.25">
      <c r="B20" s="122" t="s">
        <v>63</v>
      </c>
      <c r="C20" s="189" t="s">
        <v>227</v>
      </c>
      <c r="D20" s="190"/>
      <c r="E20" s="191"/>
    </row>
    <row r="21" spans="2:24" ht="13.5" thickBot="1" x14ac:dyDescent="0.25">
      <c r="B21" s="231" t="s">
        <v>161</v>
      </c>
      <c r="C21" s="232" t="s">
        <v>177</v>
      </c>
      <c r="D21" s="233" t="s">
        <v>178</v>
      </c>
      <c r="E21" s="234" t="s">
        <v>179</v>
      </c>
      <c r="F21" s="232" t="s">
        <v>165</v>
      </c>
      <c r="G21" s="232" t="s">
        <v>233</v>
      </c>
      <c r="H21" s="235" t="s">
        <v>166</v>
      </c>
      <c r="I21" s="233" t="s">
        <v>167</v>
      </c>
      <c r="J21" s="245" t="s">
        <v>235</v>
      </c>
      <c r="K21" s="236" t="s">
        <v>168</v>
      </c>
      <c r="N21" s="192" t="s">
        <v>169</v>
      </c>
      <c r="O21" s="193"/>
      <c r="P21" s="193"/>
      <c r="Q21" s="193"/>
      <c r="R21" s="193"/>
      <c r="S21" s="193"/>
      <c r="T21" s="193"/>
      <c r="U21" s="193"/>
      <c r="V21" s="193"/>
      <c r="W21" s="193"/>
      <c r="X21" s="194"/>
    </row>
    <row r="22" spans="2:24" ht="25.5" x14ac:dyDescent="0.2">
      <c r="B22" s="227" t="s">
        <v>170</v>
      </c>
      <c r="C22" s="124">
        <v>0.24129999999999999</v>
      </c>
      <c r="D22" s="125">
        <v>0.23949999999999999</v>
      </c>
      <c r="E22" s="126">
        <v>0.24</v>
      </c>
      <c r="F22" s="127">
        <v>0.19</v>
      </c>
      <c r="G22" s="127">
        <v>0.19</v>
      </c>
      <c r="H22" s="128" t="s">
        <v>171</v>
      </c>
      <c r="I22" s="129">
        <f>F22+6%</f>
        <v>0.25</v>
      </c>
      <c r="J22" s="129">
        <f>F22-6%</f>
        <v>0.13</v>
      </c>
      <c r="K22" s="229" t="s">
        <v>130</v>
      </c>
      <c r="L22" s="131">
        <v>0.06</v>
      </c>
      <c r="N22" s="183" t="s">
        <v>64</v>
      </c>
      <c r="O22" s="198"/>
      <c r="P22" s="198"/>
      <c r="Q22" s="198"/>
      <c r="R22" s="198"/>
      <c r="S22" s="198"/>
      <c r="T22" s="198"/>
      <c r="U22" s="198"/>
      <c r="V22" s="198"/>
      <c r="W22" s="198"/>
      <c r="X22" s="199"/>
    </row>
    <row r="23" spans="2:24" x14ac:dyDescent="0.2">
      <c r="B23" s="228" t="s">
        <v>172</v>
      </c>
      <c r="C23" s="124">
        <v>0.22189999999999999</v>
      </c>
      <c r="D23" s="125">
        <v>0.2702</v>
      </c>
      <c r="E23" s="126">
        <v>0.25519999999999998</v>
      </c>
      <c r="F23" s="127">
        <v>0.25</v>
      </c>
      <c r="G23" s="127">
        <v>0.25</v>
      </c>
      <c r="H23" s="128" t="s">
        <v>173</v>
      </c>
      <c r="I23" s="129">
        <f>F23+5%</f>
        <v>0.3</v>
      </c>
      <c r="J23" s="129">
        <f>F23-5%</f>
        <v>0.2</v>
      </c>
      <c r="K23" s="230" t="s">
        <v>73</v>
      </c>
      <c r="L23" s="131">
        <v>0.05</v>
      </c>
      <c r="N23" s="197"/>
      <c r="O23" s="198"/>
      <c r="P23" s="198"/>
      <c r="Q23" s="198"/>
      <c r="R23" s="198"/>
      <c r="S23" s="198"/>
      <c r="T23" s="198"/>
      <c r="U23" s="198"/>
      <c r="V23" s="198"/>
      <c r="W23" s="198"/>
      <c r="X23" s="199"/>
    </row>
    <row r="24" spans="2:24" ht="25.5" x14ac:dyDescent="0.2">
      <c r="B24" s="227" t="s">
        <v>174</v>
      </c>
      <c r="C24" s="124">
        <v>0.39340000000000003</v>
      </c>
      <c r="D24" s="125">
        <v>0.37230000000000002</v>
      </c>
      <c r="E24" s="126">
        <v>0.41070000000000001</v>
      </c>
      <c r="F24" s="127">
        <v>0.39</v>
      </c>
      <c r="G24" s="127">
        <v>0.39</v>
      </c>
      <c r="H24" s="128" t="s">
        <v>171</v>
      </c>
      <c r="I24" s="129">
        <f t="shared" ref="I24" si="6">F24+6%</f>
        <v>0.45</v>
      </c>
      <c r="J24" s="129">
        <f t="shared" ref="J24" si="7">F24-6%</f>
        <v>0.33</v>
      </c>
      <c r="K24" s="230" t="s">
        <v>74</v>
      </c>
      <c r="L24" s="131">
        <v>0.06</v>
      </c>
      <c r="N24" s="197"/>
      <c r="O24" s="198"/>
      <c r="P24" s="198"/>
      <c r="Q24" s="198"/>
      <c r="R24" s="198"/>
      <c r="S24" s="198"/>
      <c r="T24" s="198"/>
      <c r="U24" s="198"/>
      <c r="V24" s="198"/>
      <c r="W24" s="198"/>
      <c r="X24" s="199"/>
    </row>
    <row r="25" spans="2:24" ht="25.5" x14ac:dyDescent="0.2">
      <c r="B25" s="227" t="s">
        <v>67</v>
      </c>
      <c r="C25" s="124">
        <v>6.7299999999999999E-2</v>
      </c>
      <c r="D25" s="125">
        <v>4.9200000000000001E-2</v>
      </c>
      <c r="E25" s="126">
        <v>4.8399999999999999E-2</v>
      </c>
      <c r="F25" s="127">
        <v>0.05</v>
      </c>
      <c r="G25" s="127">
        <v>0.05</v>
      </c>
      <c r="H25" s="128" t="s">
        <v>173</v>
      </c>
      <c r="I25" s="129">
        <f t="shared" ref="I25:I26" si="8">F25+5%</f>
        <v>0.1</v>
      </c>
      <c r="J25" s="129">
        <f t="shared" ref="J25:J26" si="9">F25-5%</f>
        <v>0</v>
      </c>
      <c r="K25" s="229" t="s">
        <v>76</v>
      </c>
      <c r="L25" s="131">
        <v>0.05</v>
      </c>
      <c r="N25" s="197"/>
      <c r="O25" s="198"/>
      <c r="P25" s="198"/>
      <c r="Q25" s="198"/>
      <c r="R25" s="198"/>
      <c r="S25" s="198"/>
      <c r="T25" s="198"/>
      <c r="U25" s="198"/>
      <c r="V25" s="198"/>
      <c r="W25" s="198"/>
      <c r="X25" s="199"/>
    </row>
    <row r="26" spans="2:24" x14ac:dyDescent="0.2">
      <c r="B26" s="227" t="s">
        <v>68</v>
      </c>
      <c r="C26" s="124">
        <v>4.3200000000000002E-2</v>
      </c>
      <c r="D26" s="125">
        <v>0.03</v>
      </c>
      <c r="E26" s="126">
        <v>3.8300000000000001E-2</v>
      </c>
      <c r="F26" s="127">
        <v>0.05</v>
      </c>
      <c r="G26" s="127">
        <v>0.05</v>
      </c>
      <c r="H26" s="128" t="s">
        <v>173</v>
      </c>
      <c r="I26" s="129">
        <f t="shared" si="8"/>
        <v>0.1</v>
      </c>
      <c r="J26" s="129">
        <f t="shared" si="9"/>
        <v>0</v>
      </c>
      <c r="K26" s="230" t="s">
        <v>77</v>
      </c>
      <c r="L26" s="131">
        <v>0.05</v>
      </c>
      <c r="N26" s="197"/>
      <c r="O26" s="198"/>
      <c r="P26" s="198"/>
      <c r="Q26" s="198"/>
      <c r="R26" s="198"/>
      <c r="S26" s="198"/>
      <c r="T26" s="198"/>
      <c r="U26" s="198"/>
      <c r="V26" s="198"/>
      <c r="W26" s="198"/>
      <c r="X26" s="199"/>
    </row>
    <row r="27" spans="2:24" x14ac:dyDescent="0.2">
      <c r="B27" s="228" t="s">
        <v>69</v>
      </c>
      <c r="C27" s="124">
        <v>0</v>
      </c>
      <c r="D27" s="125">
        <v>0</v>
      </c>
      <c r="E27" s="126">
        <v>0</v>
      </c>
      <c r="F27" s="127">
        <v>0.05</v>
      </c>
      <c r="G27" s="127">
        <v>0.05</v>
      </c>
      <c r="H27" s="128" t="s">
        <v>173</v>
      </c>
      <c r="I27" s="129">
        <f>F27+5%</f>
        <v>0.1</v>
      </c>
      <c r="J27" s="129">
        <f>F27-5%</f>
        <v>0</v>
      </c>
      <c r="K27" s="230" t="s">
        <v>78</v>
      </c>
      <c r="L27" s="131">
        <v>0.05</v>
      </c>
      <c r="N27" s="197"/>
      <c r="O27" s="198"/>
      <c r="P27" s="198"/>
      <c r="Q27" s="198"/>
      <c r="R27" s="198"/>
      <c r="S27" s="198"/>
      <c r="T27" s="198"/>
      <c r="U27" s="198"/>
      <c r="V27" s="198"/>
      <c r="W27" s="198"/>
      <c r="X27" s="199"/>
    </row>
    <row r="28" spans="2:24" x14ac:dyDescent="0.2">
      <c r="B28" s="228" t="s">
        <v>107</v>
      </c>
      <c r="C28" s="124">
        <v>1.9800000000000002E-2</v>
      </c>
      <c r="D28" s="125">
        <v>1.46E-2</v>
      </c>
      <c r="E28" s="126">
        <v>3.2599999999999997E-2</v>
      </c>
      <c r="F28" s="127">
        <v>0.05</v>
      </c>
      <c r="G28" s="127">
        <v>0.05</v>
      </c>
      <c r="H28" s="128" t="s">
        <v>173</v>
      </c>
      <c r="I28" s="129">
        <f>F28+5%</f>
        <v>0.1</v>
      </c>
      <c r="J28" s="129">
        <f>F28-5%</f>
        <v>0</v>
      </c>
      <c r="K28" s="230" t="s">
        <v>78</v>
      </c>
      <c r="L28" s="131">
        <v>0.05</v>
      </c>
      <c r="N28" s="197"/>
      <c r="O28" s="198"/>
      <c r="P28" s="198"/>
      <c r="Q28" s="198"/>
      <c r="R28" s="198"/>
      <c r="S28" s="198"/>
      <c r="T28" s="198"/>
      <c r="U28" s="198"/>
      <c r="V28" s="198"/>
      <c r="W28" s="198"/>
      <c r="X28" s="199"/>
    </row>
    <row r="29" spans="2:24" x14ac:dyDescent="0.2">
      <c r="B29" s="228" t="s">
        <v>70</v>
      </c>
      <c r="C29" s="124">
        <v>0.1573</v>
      </c>
      <c r="D29" s="125">
        <v>0.1862</v>
      </c>
      <c r="E29" s="126">
        <v>0.14549999999999999</v>
      </c>
      <c r="F29" s="127">
        <v>0.15</v>
      </c>
      <c r="G29" s="127">
        <v>0.12</v>
      </c>
      <c r="H29" s="128" t="s">
        <v>173</v>
      </c>
      <c r="I29" s="129">
        <f>G29+5%</f>
        <v>0.16999999999999998</v>
      </c>
      <c r="J29" s="129">
        <f>G29-5%</f>
        <v>6.9999999999999993E-2</v>
      </c>
      <c r="K29" s="230" t="s">
        <v>78</v>
      </c>
      <c r="L29" s="131">
        <v>0.05</v>
      </c>
      <c r="N29" s="197"/>
      <c r="O29" s="198"/>
      <c r="P29" s="198"/>
      <c r="Q29" s="198"/>
      <c r="R29" s="198"/>
      <c r="S29" s="198"/>
      <c r="T29" s="198"/>
      <c r="U29" s="198"/>
      <c r="V29" s="198"/>
      <c r="W29" s="198"/>
      <c r="X29" s="199"/>
    </row>
    <row r="30" spans="2:24" x14ac:dyDescent="0.2">
      <c r="B30" s="228" t="s">
        <v>71</v>
      </c>
      <c r="C30" s="124">
        <v>4.2700000000000002E-2</v>
      </c>
      <c r="D30" s="125">
        <v>2.8299999999999999E-2</v>
      </c>
      <c r="E30" s="126">
        <v>3.1800000000000002E-2</v>
      </c>
      <c r="F30" s="127">
        <v>0.05</v>
      </c>
      <c r="G30" s="127">
        <v>0.05</v>
      </c>
      <c r="H30" s="128" t="s">
        <v>173</v>
      </c>
      <c r="I30" s="129">
        <f t="shared" ref="I30" si="10">F30+5%</f>
        <v>0.1</v>
      </c>
      <c r="J30" s="129">
        <f t="shared" ref="J30" si="11">F30-5%</f>
        <v>0</v>
      </c>
      <c r="K30" s="246" t="s">
        <v>235</v>
      </c>
      <c r="L30" s="131">
        <v>0.05</v>
      </c>
      <c r="N30" s="197"/>
      <c r="O30" s="198"/>
      <c r="P30" s="198"/>
      <c r="Q30" s="198"/>
      <c r="R30" s="198"/>
      <c r="S30" s="198"/>
      <c r="T30" s="198"/>
      <c r="U30" s="198"/>
      <c r="V30" s="198"/>
      <c r="W30" s="198"/>
      <c r="X30" s="199"/>
    </row>
    <row r="31" spans="2:24" x14ac:dyDescent="0.2">
      <c r="B31" s="228" t="s">
        <v>175</v>
      </c>
      <c r="C31" s="134">
        <f t="shared" ref="C31:E31" si="12">SUM(C22:C30)</f>
        <v>1.1869000000000001</v>
      </c>
      <c r="D31" s="135">
        <f t="shared" si="12"/>
        <v>1.1903000000000001</v>
      </c>
      <c r="E31" s="136">
        <f t="shared" si="12"/>
        <v>1.2024999999999999</v>
      </c>
      <c r="F31" s="137">
        <f>SUM(F22:F30)</f>
        <v>1.2300000000000002</v>
      </c>
      <c r="G31" s="137">
        <f>SUM(G22:G30)</f>
        <v>1.2000000000000004</v>
      </c>
      <c r="H31" s="247" t="s">
        <v>235</v>
      </c>
      <c r="I31" s="247" t="s">
        <v>235</v>
      </c>
      <c r="J31" s="247" t="s">
        <v>235</v>
      </c>
      <c r="K31" s="246" t="s">
        <v>235</v>
      </c>
      <c r="N31" s="197"/>
      <c r="O31" s="198"/>
      <c r="P31" s="198"/>
      <c r="Q31" s="198"/>
      <c r="R31" s="198"/>
      <c r="S31" s="198"/>
      <c r="T31" s="198"/>
      <c r="U31" s="198"/>
      <c r="V31" s="198"/>
      <c r="W31" s="198"/>
      <c r="X31" s="199"/>
    </row>
    <row r="32" spans="2:24" ht="13.5" thickBot="1" x14ac:dyDescent="0.25">
      <c r="B32" s="237" t="s">
        <v>176</v>
      </c>
      <c r="C32" s="238">
        <v>0.24510000000000001</v>
      </c>
      <c r="D32" s="239">
        <v>0.2303</v>
      </c>
      <c r="E32" s="240">
        <v>0.2409</v>
      </c>
      <c r="F32" s="241">
        <v>0.25</v>
      </c>
      <c r="G32" s="241">
        <v>0.25</v>
      </c>
      <c r="H32" s="242" t="s">
        <v>171</v>
      </c>
      <c r="I32" s="243">
        <f t="shared" ref="I32" si="13">F32+6%</f>
        <v>0.31</v>
      </c>
      <c r="J32" s="243">
        <f t="shared" ref="J32" si="14">F32-6%</f>
        <v>0.19</v>
      </c>
      <c r="K32" s="244" t="s">
        <v>79</v>
      </c>
      <c r="L32" s="131">
        <v>0.06</v>
      </c>
      <c r="N32" s="200"/>
      <c r="O32" s="201"/>
      <c r="P32" s="201"/>
      <c r="Q32" s="201"/>
      <c r="R32" s="201"/>
      <c r="S32" s="201"/>
      <c r="T32" s="201"/>
      <c r="U32" s="201"/>
      <c r="V32" s="201"/>
      <c r="W32" s="201"/>
      <c r="X32" s="202"/>
    </row>
    <row r="33" spans="2:24" hidden="1" x14ac:dyDescent="0.2">
      <c r="B33" s="148" t="s">
        <v>112</v>
      </c>
      <c r="C33" s="125"/>
      <c r="D33" s="125"/>
      <c r="E33" s="125"/>
      <c r="F33" s="125"/>
      <c r="G33" s="125"/>
      <c r="H33" s="149"/>
      <c r="I33" s="150"/>
      <c r="J33" s="150"/>
      <c r="K33" s="151"/>
    </row>
    <row r="34" spans="2:24" ht="28.5" x14ac:dyDescent="0.2">
      <c r="B34" s="55" t="s">
        <v>228</v>
      </c>
      <c r="C34" s="158">
        <v>2.3999999999999998E-3</v>
      </c>
      <c r="D34" s="158">
        <v>2.3999999999999998E-3</v>
      </c>
      <c r="E34" s="158">
        <v>2E-3</v>
      </c>
    </row>
    <row r="35" spans="2:24" ht="13.5" thickBot="1" x14ac:dyDescent="0.25"/>
    <row r="36" spans="2:24" ht="13.5" thickBot="1" x14ac:dyDescent="0.25">
      <c r="B36" s="122" t="s">
        <v>97</v>
      </c>
      <c r="C36" s="189" t="s">
        <v>227</v>
      </c>
      <c r="D36" s="190"/>
      <c r="E36" s="191"/>
    </row>
    <row r="37" spans="2:24" ht="13.5" thickBot="1" x14ac:dyDescent="0.25">
      <c r="B37" s="231" t="s">
        <v>161</v>
      </c>
      <c r="C37" s="232" t="s">
        <v>180</v>
      </c>
      <c r="D37" s="245" t="s">
        <v>235</v>
      </c>
      <c r="E37" s="249" t="s">
        <v>236</v>
      </c>
      <c r="F37" s="232" t="s">
        <v>165</v>
      </c>
      <c r="G37" s="232" t="s">
        <v>233</v>
      </c>
      <c r="H37" s="235" t="s">
        <v>166</v>
      </c>
      <c r="I37" s="233" t="s">
        <v>167</v>
      </c>
      <c r="J37" s="245" t="s">
        <v>237</v>
      </c>
      <c r="K37" s="236" t="s">
        <v>168</v>
      </c>
      <c r="N37" s="192" t="s">
        <v>169</v>
      </c>
      <c r="O37" s="193"/>
      <c r="P37" s="193"/>
      <c r="Q37" s="193"/>
      <c r="R37" s="193"/>
      <c r="S37" s="193"/>
      <c r="T37" s="193"/>
      <c r="U37" s="193"/>
      <c r="V37" s="193"/>
      <c r="W37" s="193"/>
      <c r="X37" s="194"/>
    </row>
    <row r="38" spans="2:24" ht="25.5" x14ac:dyDescent="0.2">
      <c r="B38" s="227" t="s">
        <v>170</v>
      </c>
      <c r="C38" s="124">
        <v>0.33119999999999999</v>
      </c>
      <c r="D38" s="250" t="s">
        <v>235</v>
      </c>
      <c r="E38" s="251" t="s">
        <v>235</v>
      </c>
      <c r="F38" s="127">
        <v>0.33</v>
      </c>
      <c r="G38" s="127">
        <v>0.33</v>
      </c>
      <c r="H38" s="128" t="s">
        <v>171</v>
      </c>
      <c r="I38" s="129">
        <f>F38+6%</f>
        <v>0.39</v>
      </c>
      <c r="J38" s="129">
        <f>F38-6%</f>
        <v>0.27</v>
      </c>
      <c r="K38" s="229" t="s">
        <v>181</v>
      </c>
      <c r="L38" s="131">
        <v>0.06</v>
      </c>
      <c r="N38" s="180" t="s">
        <v>182</v>
      </c>
      <c r="O38" s="195"/>
      <c r="P38" s="195"/>
      <c r="Q38" s="195"/>
      <c r="R38" s="195"/>
      <c r="S38" s="195"/>
      <c r="T38" s="195"/>
      <c r="U38" s="195"/>
      <c r="V38" s="195"/>
      <c r="W38" s="195"/>
      <c r="X38" s="196"/>
    </row>
    <row r="39" spans="2:24" ht="25.5" x14ac:dyDescent="0.2">
      <c r="B39" s="228" t="s">
        <v>172</v>
      </c>
      <c r="C39" s="124">
        <v>0.3821</v>
      </c>
      <c r="D39" s="250" t="s">
        <v>235</v>
      </c>
      <c r="E39" s="251" t="s">
        <v>235</v>
      </c>
      <c r="F39" s="127">
        <v>0.38</v>
      </c>
      <c r="G39" s="127">
        <v>0.38</v>
      </c>
      <c r="H39" s="128" t="s">
        <v>173</v>
      </c>
      <c r="I39" s="129">
        <f>F39+5%</f>
        <v>0.43</v>
      </c>
      <c r="J39" s="129">
        <f>F39-5%</f>
        <v>0.33</v>
      </c>
      <c r="K39" s="248" t="s">
        <v>183</v>
      </c>
      <c r="L39" s="131">
        <v>0.05</v>
      </c>
      <c r="N39" s="197"/>
      <c r="O39" s="198"/>
      <c r="P39" s="198"/>
      <c r="Q39" s="198"/>
      <c r="R39" s="198"/>
      <c r="S39" s="198"/>
      <c r="T39" s="198"/>
      <c r="U39" s="198"/>
      <c r="V39" s="198"/>
      <c r="W39" s="198"/>
      <c r="X39" s="199"/>
    </row>
    <row r="40" spans="2:24" ht="38.25" x14ac:dyDescent="0.2">
      <c r="B40" s="227" t="s">
        <v>174</v>
      </c>
      <c r="C40" s="124">
        <v>0.33200000000000002</v>
      </c>
      <c r="D40" s="250" t="s">
        <v>235</v>
      </c>
      <c r="E40" s="251" t="s">
        <v>235</v>
      </c>
      <c r="F40" s="127">
        <v>0.33</v>
      </c>
      <c r="G40" s="127">
        <v>0.33</v>
      </c>
      <c r="H40" s="128" t="s">
        <v>171</v>
      </c>
      <c r="I40" s="129">
        <f t="shared" ref="I40" si="15">F40+6%</f>
        <v>0.39</v>
      </c>
      <c r="J40" s="129">
        <f t="shared" ref="J40" si="16">F40-6%</f>
        <v>0.27</v>
      </c>
      <c r="K40" s="229" t="s">
        <v>184</v>
      </c>
      <c r="L40" s="131">
        <v>0.06</v>
      </c>
      <c r="N40" s="197"/>
      <c r="O40" s="198"/>
      <c r="P40" s="198"/>
      <c r="Q40" s="198"/>
      <c r="R40" s="198"/>
      <c r="S40" s="198"/>
      <c r="T40" s="198"/>
      <c r="U40" s="198"/>
      <c r="V40" s="198"/>
      <c r="W40" s="198"/>
      <c r="X40" s="199"/>
    </row>
    <row r="41" spans="2:24" x14ac:dyDescent="0.2">
      <c r="B41" s="228" t="s">
        <v>70</v>
      </c>
      <c r="C41" s="124">
        <v>0.1361</v>
      </c>
      <c r="D41" s="250" t="s">
        <v>235</v>
      </c>
      <c r="E41" s="251" t="s">
        <v>235</v>
      </c>
      <c r="F41" s="127">
        <v>0.15</v>
      </c>
      <c r="G41" s="127">
        <v>0.15</v>
      </c>
      <c r="H41" s="128" t="s">
        <v>173</v>
      </c>
      <c r="I41" s="129">
        <f>IF(F41+5%&gt;20%,20%,F41+5%)</f>
        <v>0.2</v>
      </c>
      <c r="J41" s="129">
        <f>IF(F41+5%&gt;20%,15%,F41-5%)</f>
        <v>9.9999999999999992E-2</v>
      </c>
      <c r="K41" s="230" t="s">
        <v>78</v>
      </c>
      <c r="L41" s="131">
        <v>0.05</v>
      </c>
      <c r="N41" s="197"/>
      <c r="O41" s="198"/>
      <c r="P41" s="198"/>
      <c r="Q41" s="198"/>
      <c r="R41" s="198"/>
      <c r="S41" s="198"/>
      <c r="T41" s="198"/>
      <c r="U41" s="198"/>
      <c r="V41" s="198"/>
      <c r="W41" s="198"/>
      <c r="X41" s="199"/>
    </row>
    <row r="42" spans="2:24" x14ac:dyDescent="0.2">
      <c r="B42" s="228" t="s">
        <v>175</v>
      </c>
      <c r="C42" s="134">
        <f>SUM(C38:C41)</f>
        <v>1.1814</v>
      </c>
      <c r="D42" s="252" t="s">
        <v>235</v>
      </c>
      <c r="E42" s="253" t="s">
        <v>235</v>
      </c>
      <c r="F42" s="137">
        <f>SUM(F38:F41)</f>
        <v>1.19</v>
      </c>
      <c r="G42" s="137">
        <v>1.19</v>
      </c>
      <c r="H42" s="247" t="s">
        <v>235</v>
      </c>
      <c r="I42" s="247" t="s">
        <v>235</v>
      </c>
      <c r="J42" s="247" t="s">
        <v>235</v>
      </c>
      <c r="K42" s="246" t="s">
        <v>235</v>
      </c>
      <c r="N42" s="197"/>
      <c r="O42" s="198"/>
      <c r="P42" s="198"/>
      <c r="Q42" s="198"/>
      <c r="R42" s="198"/>
      <c r="S42" s="198"/>
      <c r="T42" s="198"/>
      <c r="U42" s="198"/>
      <c r="V42" s="198"/>
      <c r="W42" s="198"/>
      <c r="X42" s="199"/>
    </row>
    <row r="43" spans="2:24" ht="13.5" thickBot="1" x14ac:dyDescent="0.25">
      <c r="B43" s="237" t="s">
        <v>176</v>
      </c>
      <c r="C43" s="238">
        <v>0.87780000000000002</v>
      </c>
      <c r="D43" s="254" t="s">
        <v>235</v>
      </c>
      <c r="E43" s="255" t="s">
        <v>235</v>
      </c>
      <c r="F43" s="241">
        <v>0.88</v>
      </c>
      <c r="G43" s="241">
        <v>0.88</v>
      </c>
      <c r="H43" s="242" t="s">
        <v>171</v>
      </c>
      <c r="I43" s="243">
        <f t="shared" ref="I43" si="17">F43+6%</f>
        <v>0.94</v>
      </c>
      <c r="J43" s="243">
        <f t="shared" ref="J43" si="18">F43-6%</f>
        <v>0.82000000000000006</v>
      </c>
      <c r="K43" s="244" t="s">
        <v>79</v>
      </c>
      <c r="L43" s="131">
        <v>0.06</v>
      </c>
      <c r="N43" s="200"/>
      <c r="O43" s="201"/>
      <c r="P43" s="201"/>
      <c r="Q43" s="201"/>
      <c r="R43" s="201"/>
      <c r="S43" s="201"/>
      <c r="T43" s="201"/>
      <c r="U43" s="201"/>
      <c r="V43" s="201"/>
      <c r="W43" s="201"/>
      <c r="X43" s="202"/>
    </row>
    <row r="44" spans="2:24" hidden="1" x14ac:dyDescent="0.2">
      <c r="B44" s="143" t="s">
        <v>112</v>
      </c>
      <c r="C44" s="144"/>
      <c r="D44" s="144"/>
      <c r="E44" s="144"/>
      <c r="F44" s="144"/>
      <c r="G44" s="144"/>
      <c r="H44" s="145"/>
      <c r="I44" s="146"/>
      <c r="J44" s="146"/>
      <c r="K44" s="147"/>
      <c r="P44" s="152"/>
      <c r="Q44" s="152"/>
      <c r="R44" s="152"/>
      <c r="S44" s="152"/>
      <c r="T44" s="152"/>
      <c r="U44" s="152"/>
      <c r="V44" s="152"/>
      <c r="W44" s="152"/>
      <c r="X44" s="153"/>
    </row>
    <row r="45" spans="2:24" ht="29.25" thickBot="1" x14ac:dyDescent="0.25">
      <c r="B45" s="55" t="s">
        <v>228</v>
      </c>
      <c r="C45" s="158">
        <v>2E-3</v>
      </c>
    </row>
    <row r="46" spans="2:24" ht="13.5" thickBot="1" x14ac:dyDescent="0.25">
      <c r="B46" s="122" t="s">
        <v>119</v>
      </c>
      <c r="C46" s="189" t="s">
        <v>227</v>
      </c>
      <c r="D46" s="190"/>
      <c r="E46" s="191"/>
    </row>
    <row r="47" spans="2:24" ht="13.5" thickBot="1" x14ac:dyDescent="0.25">
      <c r="B47" s="231" t="s">
        <v>161</v>
      </c>
      <c r="C47" s="232" t="s">
        <v>185</v>
      </c>
      <c r="D47" s="233" t="s">
        <v>186</v>
      </c>
      <c r="E47" s="234" t="s">
        <v>187</v>
      </c>
      <c r="F47" s="232" t="s">
        <v>165</v>
      </c>
      <c r="G47" s="232" t="s">
        <v>233</v>
      </c>
      <c r="H47" s="235" t="s">
        <v>166</v>
      </c>
      <c r="I47" s="233" t="s">
        <v>167</v>
      </c>
      <c r="J47" s="245" t="s">
        <v>235</v>
      </c>
      <c r="K47" s="236" t="s">
        <v>168</v>
      </c>
      <c r="N47" s="192" t="s">
        <v>169</v>
      </c>
      <c r="O47" s="193"/>
      <c r="P47" s="193"/>
      <c r="Q47" s="193"/>
      <c r="R47" s="193"/>
      <c r="S47" s="193"/>
      <c r="T47" s="193"/>
      <c r="U47" s="193"/>
      <c r="V47" s="193"/>
      <c r="W47" s="193"/>
      <c r="X47" s="194"/>
    </row>
    <row r="48" spans="2:24" ht="25.5" x14ac:dyDescent="0.2">
      <c r="B48" s="227" t="s">
        <v>170</v>
      </c>
      <c r="C48" s="124">
        <v>1.1299999999999999E-2</v>
      </c>
      <c r="D48" s="125">
        <v>1.2E-2</v>
      </c>
      <c r="E48" s="126">
        <v>1.09E-2</v>
      </c>
      <c r="F48" s="127">
        <v>0.06</v>
      </c>
      <c r="G48" s="127">
        <v>0.06</v>
      </c>
      <c r="H48" s="128" t="s">
        <v>171</v>
      </c>
      <c r="I48" s="129">
        <f>F48+6%</f>
        <v>0.12</v>
      </c>
      <c r="J48" s="129">
        <f>F48-6%</f>
        <v>0</v>
      </c>
      <c r="K48" s="229" t="s">
        <v>130</v>
      </c>
      <c r="L48" s="131">
        <v>0.06</v>
      </c>
      <c r="N48" s="183" t="s">
        <v>120</v>
      </c>
      <c r="O48" s="184"/>
      <c r="P48" s="184"/>
      <c r="Q48" s="184"/>
      <c r="R48" s="184"/>
      <c r="S48" s="184"/>
      <c r="T48" s="184"/>
      <c r="U48" s="184"/>
      <c r="V48" s="184"/>
      <c r="W48" s="184"/>
      <c r="X48" s="185"/>
    </row>
    <row r="49" spans="2:24" x14ac:dyDescent="0.2">
      <c r="B49" s="228" t="s">
        <v>172</v>
      </c>
      <c r="C49" s="124">
        <v>0.1847</v>
      </c>
      <c r="D49" s="125">
        <v>0.1741</v>
      </c>
      <c r="E49" s="126">
        <v>0.1721</v>
      </c>
      <c r="F49" s="127">
        <v>0.18</v>
      </c>
      <c r="G49" s="127">
        <v>0.18</v>
      </c>
      <c r="H49" s="128" t="s">
        <v>173</v>
      </c>
      <c r="I49" s="129">
        <f>F49+5%</f>
        <v>0.22999999999999998</v>
      </c>
      <c r="J49" s="129">
        <f>F49-5%</f>
        <v>0.13</v>
      </c>
      <c r="K49" s="230" t="s">
        <v>73</v>
      </c>
      <c r="L49" s="131">
        <v>0.05</v>
      </c>
      <c r="N49" s="183"/>
      <c r="O49" s="184"/>
      <c r="P49" s="184"/>
      <c r="Q49" s="184"/>
      <c r="R49" s="184"/>
      <c r="S49" s="184"/>
      <c r="T49" s="184"/>
      <c r="U49" s="184"/>
      <c r="V49" s="184"/>
      <c r="W49" s="184"/>
      <c r="X49" s="185"/>
    </row>
    <row r="50" spans="2:24" ht="25.5" x14ac:dyDescent="0.2">
      <c r="B50" s="227" t="s">
        <v>174</v>
      </c>
      <c r="C50" s="124">
        <v>0.70609999999999995</v>
      </c>
      <c r="D50" s="125">
        <v>0.72019999999999995</v>
      </c>
      <c r="E50" s="126">
        <v>0.7167</v>
      </c>
      <c r="F50" s="127">
        <v>0.7</v>
      </c>
      <c r="G50" s="127">
        <v>0.7</v>
      </c>
      <c r="H50" s="128" t="s">
        <v>171</v>
      </c>
      <c r="I50" s="129">
        <f t="shared" ref="I50" si="19">F50+6%</f>
        <v>0.76</v>
      </c>
      <c r="J50" s="129">
        <f t="shared" ref="J50" si="20">F50-6%</f>
        <v>0.6399999999999999</v>
      </c>
      <c r="K50" s="230" t="s">
        <v>74</v>
      </c>
      <c r="L50" s="131">
        <v>0.06</v>
      </c>
      <c r="N50" s="183"/>
      <c r="O50" s="184"/>
      <c r="P50" s="184"/>
      <c r="Q50" s="184"/>
      <c r="R50" s="184"/>
      <c r="S50" s="184"/>
      <c r="T50" s="184"/>
      <c r="U50" s="184"/>
      <c r="V50" s="184"/>
      <c r="W50" s="184"/>
      <c r="X50" s="185"/>
    </row>
    <row r="51" spans="2:24" ht="25.5" x14ac:dyDescent="0.2">
      <c r="B51" s="227" t="s">
        <v>67</v>
      </c>
      <c r="C51" s="124">
        <v>1.5299999999999999E-2</v>
      </c>
      <c r="D51" s="125">
        <v>1.5599999999999999E-2</v>
      </c>
      <c r="E51" s="126">
        <v>1.4800000000000001E-2</v>
      </c>
      <c r="F51" s="127">
        <v>0.05</v>
      </c>
      <c r="G51" s="127">
        <v>0.05</v>
      </c>
      <c r="H51" s="128" t="s">
        <v>173</v>
      </c>
      <c r="I51" s="129">
        <f t="shared" ref="I51:I52" si="21">F51+5%</f>
        <v>0.1</v>
      </c>
      <c r="J51" s="129">
        <f t="shared" ref="J51:J52" si="22">F51-5%</f>
        <v>0</v>
      </c>
      <c r="K51" s="229" t="s">
        <v>76</v>
      </c>
      <c r="L51" s="131">
        <v>0.05</v>
      </c>
      <c r="N51" s="183"/>
      <c r="O51" s="184"/>
      <c r="P51" s="184"/>
      <c r="Q51" s="184"/>
      <c r="R51" s="184"/>
      <c r="S51" s="184"/>
      <c r="T51" s="184"/>
      <c r="U51" s="184"/>
      <c r="V51" s="184"/>
      <c r="W51" s="184"/>
      <c r="X51" s="185"/>
    </row>
    <row r="52" spans="2:24" x14ac:dyDescent="0.2">
      <c r="B52" s="227" t="s">
        <v>68</v>
      </c>
      <c r="C52" s="124">
        <v>0</v>
      </c>
      <c r="D52" s="125">
        <v>0</v>
      </c>
      <c r="E52" s="126">
        <v>0</v>
      </c>
      <c r="F52" s="127">
        <v>0.05</v>
      </c>
      <c r="G52" s="127">
        <v>0.05</v>
      </c>
      <c r="H52" s="128" t="s">
        <v>173</v>
      </c>
      <c r="I52" s="129">
        <f t="shared" si="21"/>
        <v>0.1</v>
      </c>
      <c r="J52" s="129">
        <f t="shared" si="22"/>
        <v>0</v>
      </c>
      <c r="K52" s="230" t="s">
        <v>77</v>
      </c>
      <c r="L52" s="131">
        <v>0.05</v>
      </c>
      <c r="N52" s="183"/>
      <c r="O52" s="184"/>
      <c r="P52" s="184"/>
      <c r="Q52" s="184"/>
      <c r="R52" s="184"/>
      <c r="S52" s="184"/>
      <c r="T52" s="184"/>
      <c r="U52" s="184"/>
      <c r="V52" s="184"/>
      <c r="W52" s="184"/>
      <c r="X52" s="185"/>
    </row>
    <row r="53" spans="2:24" x14ac:dyDescent="0.2">
      <c r="B53" s="228" t="s">
        <v>69</v>
      </c>
      <c r="C53" s="124">
        <v>0</v>
      </c>
      <c r="D53" s="125">
        <v>0</v>
      </c>
      <c r="E53" s="126">
        <v>0</v>
      </c>
      <c r="F53" s="127">
        <v>0.05</v>
      </c>
      <c r="G53" s="127">
        <v>0.05</v>
      </c>
      <c r="H53" s="128" t="s">
        <v>173</v>
      </c>
      <c r="I53" s="129">
        <f>F53+5%</f>
        <v>0.1</v>
      </c>
      <c r="J53" s="129">
        <f>F53-5%</f>
        <v>0</v>
      </c>
      <c r="K53" s="230" t="s">
        <v>78</v>
      </c>
      <c r="L53" s="131">
        <v>0.05</v>
      </c>
      <c r="N53" s="183"/>
      <c r="O53" s="184"/>
      <c r="P53" s="184"/>
      <c r="Q53" s="184"/>
      <c r="R53" s="184"/>
      <c r="S53" s="184"/>
      <c r="T53" s="184"/>
      <c r="U53" s="184"/>
      <c r="V53" s="184"/>
      <c r="W53" s="184"/>
      <c r="X53" s="185"/>
    </row>
    <row r="54" spans="2:24" x14ac:dyDescent="0.2">
      <c r="B54" s="228" t="s">
        <v>107</v>
      </c>
      <c r="C54" s="124">
        <v>0</v>
      </c>
      <c r="D54" s="125">
        <v>0</v>
      </c>
      <c r="E54" s="126">
        <v>0</v>
      </c>
      <c r="F54" s="127">
        <v>0.05</v>
      </c>
      <c r="G54" s="127">
        <v>0.05</v>
      </c>
      <c r="H54" s="128" t="s">
        <v>173</v>
      </c>
      <c r="I54" s="129">
        <f>F54+5%</f>
        <v>0.1</v>
      </c>
      <c r="J54" s="129">
        <f>F54-5%</f>
        <v>0</v>
      </c>
      <c r="K54" s="230" t="s">
        <v>78</v>
      </c>
      <c r="L54" s="131">
        <v>0.05</v>
      </c>
      <c r="N54" s="183"/>
      <c r="O54" s="184"/>
      <c r="P54" s="184"/>
      <c r="Q54" s="184"/>
      <c r="R54" s="184"/>
      <c r="S54" s="184"/>
      <c r="T54" s="184"/>
      <c r="U54" s="184"/>
      <c r="V54" s="184"/>
      <c r="W54" s="184"/>
      <c r="X54" s="185"/>
    </row>
    <row r="55" spans="2:24" x14ac:dyDescent="0.2">
      <c r="B55" s="228" t="s">
        <v>70</v>
      </c>
      <c r="C55" s="124">
        <v>8.14E-2</v>
      </c>
      <c r="D55" s="125">
        <v>7.6899999999999996E-2</v>
      </c>
      <c r="E55" s="126">
        <v>8.43E-2</v>
      </c>
      <c r="F55" s="127">
        <v>0.11</v>
      </c>
      <c r="G55" s="127">
        <v>0.11</v>
      </c>
      <c r="H55" s="128" t="s">
        <v>173</v>
      </c>
      <c r="I55" s="129">
        <f>IF(F55+5%&gt;20%,20%,F55+5%)</f>
        <v>0.16</v>
      </c>
      <c r="J55" s="129">
        <f>IF(F55+5%&gt;20%,15%,F55-5%)</f>
        <v>0.06</v>
      </c>
      <c r="K55" s="230" t="s">
        <v>78</v>
      </c>
      <c r="L55" s="131">
        <v>0.05</v>
      </c>
      <c r="N55" s="183"/>
      <c r="O55" s="184"/>
      <c r="P55" s="184"/>
      <c r="Q55" s="184"/>
      <c r="R55" s="184"/>
      <c r="S55" s="184"/>
      <c r="T55" s="184"/>
      <c r="U55" s="184"/>
      <c r="V55" s="184"/>
      <c r="W55" s="184"/>
      <c r="X55" s="185"/>
    </row>
    <row r="56" spans="2:24" x14ac:dyDescent="0.2">
      <c r="B56" s="228" t="s">
        <v>71</v>
      </c>
      <c r="C56" s="124">
        <v>1.1000000000000001E-3</v>
      </c>
      <c r="D56" s="125">
        <v>2.3999999999999998E-3</v>
      </c>
      <c r="E56" s="126">
        <v>1E-3</v>
      </c>
      <c r="F56" s="127">
        <v>0.05</v>
      </c>
      <c r="G56" s="127">
        <v>0.05</v>
      </c>
      <c r="H56" s="128" t="s">
        <v>173</v>
      </c>
      <c r="I56" s="129">
        <f t="shared" ref="I56" si="23">F56+5%</f>
        <v>0.1</v>
      </c>
      <c r="J56" s="129">
        <f t="shared" ref="J56" si="24">F56-5%</f>
        <v>0</v>
      </c>
      <c r="K56" s="246" t="s">
        <v>235</v>
      </c>
      <c r="L56" s="131">
        <v>0.05</v>
      </c>
      <c r="N56" s="183"/>
      <c r="O56" s="184"/>
      <c r="P56" s="184"/>
      <c r="Q56" s="184"/>
      <c r="R56" s="184"/>
      <c r="S56" s="184"/>
      <c r="T56" s="184"/>
      <c r="U56" s="184"/>
      <c r="V56" s="184"/>
      <c r="W56" s="184"/>
      <c r="X56" s="185"/>
    </row>
    <row r="57" spans="2:24" x14ac:dyDescent="0.2">
      <c r="B57" s="228" t="s">
        <v>175</v>
      </c>
      <c r="C57" s="134">
        <f>SUM(C48:C56)</f>
        <v>0.9998999999999999</v>
      </c>
      <c r="D57" s="135">
        <f>SUM(D48:D56)</f>
        <v>1.0011999999999999</v>
      </c>
      <c r="E57" s="136">
        <f>SUM(E48:E56)</f>
        <v>0.99980000000000002</v>
      </c>
      <c r="F57" s="137">
        <f>SUM(F48:F56)</f>
        <v>1.3000000000000003</v>
      </c>
      <c r="G57" s="137">
        <f>SUM(G48:G56)</f>
        <v>1.3000000000000003</v>
      </c>
      <c r="H57" s="247" t="s">
        <v>235</v>
      </c>
      <c r="I57" s="247" t="s">
        <v>235</v>
      </c>
      <c r="J57" s="247" t="s">
        <v>235</v>
      </c>
      <c r="K57" s="246" t="s">
        <v>235</v>
      </c>
      <c r="N57" s="183"/>
      <c r="O57" s="184"/>
      <c r="P57" s="184"/>
      <c r="Q57" s="184"/>
      <c r="R57" s="184"/>
      <c r="S57" s="184"/>
      <c r="T57" s="184"/>
      <c r="U57" s="184"/>
      <c r="V57" s="184"/>
      <c r="W57" s="184"/>
      <c r="X57" s="185"/>
    </row>
    <row r="58" spans="2:24" ht="13.5" thickBot="1" x14ac:dyDescent="0.25">
      <c r="B58" s="237" t="s">
        <v>176</v>
      </c>
      <c r="C58" s="238">
        <v>7.3400000000000007E-2</v>
      </c>
      <c r="D58" s="239">
        <v>7.7299999999999994E-2</v>
      </c>
      <c r="E58" s="240">
        <v>7.22E-2</v>
      </c>
      <c r="F58" s="241">
        <v>0.08</v>
      </c>
      <c r="G58" s="241">
        <v>0.08</v>
      </c>
      <c r="H58" s="242" t="s">
        <v>171</v>
      </c>
      <c r="I58" s="243">
        <f t="shared" ref="I58" si="25">F58+6%</f>
        <v>0.14000000000000001</v>
      </c>
      <c r="J58" s="243">
        <f t="shared" ref="J58" si="26">F58-6%</f>
        <v>2.0000000000000004E-2</v>
      </c>
      <c r="K58" s="244" t="s">
        <v>79</v>
      </c>
      <c r="L58" s="131">
        <v>0.06</v>
      </c>
      <c r="N58" s="186"/>
      <c r="O58" s="187"/>
      <c r="P58" s="187"/>
      <c r="Q58" s="187"/>
      <c r="R58" s="187"/>
      <c r="S58" s="187"/>
      <c r="T58" s="187"/>
      <c r="U58" s="187"/>
      <c r="V58" s="187"/>
      <c r="W58" s="187"/>
      <c r="X58" s="188"/>
    </row>
    <row r="59" spans="2:24" hidden="1" x14ac:dyDescent="0.2">
      <c r="B59" s="143" t="s">
        <v>112</v>
      </c>
      <c r="C59" s="144"/>
      <c r="D59" s="144"/>
      <c r="E59" s="144"/>
      <c r="F59" s="144"/>
      <c r="G59" s="144"/>
      <c r="H59" s="145"/>
      <c r="I59" s="146"/>
      <c r="J59" s="146"/>
      <c r="K59" s="147"/>
    </row>
    <row r="60" spans="2:24" ht="28.5" x14ac:dyDescent="0.2">
      <c r="B60" s="55" t="s">
        <v>228</v>
      </c>
      <c r="C60" s="158">
        <v>2E-3</v>
      </c>
      <c r="D60" s="158">
        <v>2E-3</v>
      </c>
      <c r="E60" s="158">
        <v>2E-3</v>
      </c>
    </row>
    <row r="61" spans="2:24" ht="13.5" thickBot="1" x14ac:dyDescent="0.25"/>
    <row r="62" spans="2:24" ht="13.5" thickBot="1" x14ac:dyDescent="0.25">
      <c r="B62" s="122" t="s">
        <v>188</v>
      </c>
      <c r="C62" s="189" t="s">
        <v>227</v>
      </c>
      <c r="D62" s="190"/>
      <c r="E62" s="191"/>
    </row>
    <row r="63" spans="2:24" ht="13.5" thickBot="1" x14ac:dyDescent="0.25">
      <c r="B63" s="231" t="s">
        <v>161</v>
      </c>
      <c r="C63" s="232" t="s">
        <v>189</v>
      </c>
      <c r="D63" s="233" t="s">
        <v>190</v>
      </c>
      <c r="E63" s="234" t="s">
        <v>191</v>
      </c>
      <c r="F63" s="232" t="s">
        <v>165</v>
      </c>
      <c r="G63" s="232" t="s">
        <v>233</v>
      </c>
      <c r="H63" s="235" t="s">
        <v>166</v>
      </c>
      <c r="I63" s="233" t="s">
        <v>167</v>
      </c>
      <c r="J63" s="245" t="s">
        <v>235</v>
      </c>
      <c r="K63" s="236" t="s">
        <v>168</v>
      </c>
      <c r="N63" s="192" t="s">
        <v>169</v>
      </c>
      <c r="O63" s="193"/>
      <c r="P63" s="193"/>
      <c r="Q63" s="193"/>
      <c r="R63" s="193"/>
      <c r="S63" s="193"/>
      <c r="T63" s="193"/>
      <c r="U63" s="193"/>
      <c r="V63" s="193"/>
      <c r="W63" s="193"/>
      <c r="X63" s="194"/>
    </row>
    <row r="64" spans="2:24" ht="25.5" x14ac:dyDescent="0.2">
      <c r="B64" s="227" t="s">
        <v>170</v>
      </c>
      <c r="C64" s="124">
        <v>0.99399999999999999</v>
      </c>
      <c r="D64" s="125">
        <v>0.99360000000000004</v>
      </c>
      <c r="E64" s="126">
        <v>0.99180000000000001</v>
      </c>
      <c r="F64" s="127">
        <v>0.94</v>
      </c>
      <c r="G64" s="127">
        <v>0.94</v>
      </c>
      <c r="H64" s="128" t="s">
        <v>171</v>
      </c>
      <c r="I64" s="129">
        <f>F64+6%</f>
        <v>1</v>
      </c>
      <c r="J64" s="129">
        <f>F64-6%</f>
        <v>0.87999999999999989</v>
      </c>
      <c r="K64" s="229" t="s">
        <v>26</v>
      </c>
      <c r="L64" s="131">
        <v>0.06</v>
      </c>
      <c r="N64" s="180" t="s">
        <v>43</v>
      </c>
      <c r="O64" s="195"/>
      <c r="P64" s="195"/>
      <c r="Q64" s="195"/>
      <c r="R64" s="195"/>
      <c r="S64" s="195"/>
      <c r="T64" s="195"/>
      <c r="U64" s="195"/>
      <c r="V64" s="195"/>
      <c r="W64" s="195"/>
      <c r="X64" s="196"/>
    </row>
    <row r="65" spans="2:24" x14ac:dyDescent="0.2">
      <c r="B65" s="228" t="s">
        <v>172</v>
      </c>
      <c r="C65" s="124">
        <v>0</v>
      </c>
      <c r="D65" s="125">
        <v>0</v>
      </c>
      <c r="E65" s="126">
        <v>0</v>
      </c>
      <c r="F65" s="127">
        <v>0</v>
      </c>
      <c r="G65" s="127">
        <v>0</v>
      </c>
      <c r="H65" s="128" t="s">
        <v>173</v>
      </c>
      <c r="I65" s="247" t="s">
        <v>235</v>
      </c>
      <c r="J65" s="247" t="s">
        <v>235</v>
      </c>
      <c r="K65" s="246" t="s">
        <v>235</v>
      </c>
      <c r="L65" s="131">
        <v>0.05</v>
      </c>
      <c r="N65" s="197"/>
      <c r="O65" s="198"/>
      <c r="P65" s="198"/>
      <c r="Q65" s="198"/>
      <c r="R65" s="198"/>
      <c r="S65" s="198"/>
      <c r="T65" s="198"/>
      <c r="U65" s="198"/>
      <c r="V65" s="198"/>
      <c r="W65" s="198"/>
      <c r="X65" s="199"/>
    </row>
    <row r="66" spans="2:24" ht="25.5" x14ac:dyDescent="0.2">
      <c r="B66" s="227" t="s">
        <v>174</v>
      </c>
      <c r="C66" s="124">
        <v>0</v>
      </c>
      <c r="D66" s="125">
        <v>0</v>
      </c>
      <c r="E66" s="126">
        <v>0</v>
      </c>
      <c r="F66" s="127">
        <v>0</v>
      </c>
      <c r="G66" s="127">
        <v>0</v>
      </c>
      <c r="H66" s="128" t="s">
        <v>171</v>
      </c>
      <c r="I66" s="247" t="s">
        <v>235</v>
      </c>
      <c r="J66" s="247" t="s">
        <v>235</v>
      </c>
      <c r="K66" s="246" t="s">
        <v>235</v>
      </c>
      <c r="L66" s="131">
        <v>0.06</v>
      </c>
      <c r="N66" s="197"/>
      <c r="O66" s="198"/>
      <c r="P66" s="198"/>
      <c r="Q66" s="198"/>
      <c r="R66" s="198"/>
      <c r="S66" s="198"/>
      <c r="T66" s="198"/>
      <c r="U66" s="198"/>
      <c r="V66" s="198"/>
      <c r="W66" s="198"/>
      <c r="X66" s="199"/>
    </row>
    <row r="67" spans="2:24" x14ac:dyDescent="0.2">
      <c r="B67" s="228" t="s">
        <v>70</v>
      </c>
      <c r="C67" s="124">
        <v>0.12280000000000001</v>
      </c>
      <c r="D67" s="125">
        <v>0.1328</v>
      </c>
      <c r="E67" s="126">
        <v>0.2409</v>
      </c>
      <c r="F67" s="127">
        <v>0.15</v>
      </c>
      <c r="G67" s="127">
        <v>0.15</v>
      </c>
      <c r="H67" s="128" t="s">
        <v>173</v>
      </c>
      <c r="I67" s="154">
        <f>F67+5%</f>
        <v>0.2</v>
      </c>
      <c r="J67" s="154">
        <f>F67-5%</f>
        <v>9.9999999999999992E-2</v>
      </c>
      <c r="K67" s="230" t="s">
        <v>78</v>
      </c>
      <c r="L67" s="131">
        <v>0.05</v>
      </c>
      <c r="N67" s="197"/>
      <c r="O67" s="198"/>
      <c r="P67" s="198"/>
      <c r="Q67" s="198"/>
      <c r="R67" s="198"/>
      <c r="S67" s="198"/>
      <c r="T67" s="198"/>
      <c r="U67" s="198"/>
      <c r="V67" s="198"/>
      <c r="W67" s="198"/>
      <c r="X67" s="199"/>
    </row>
    <row r="68" spans="2:24" x14ac:dyDescent="0.2">
      <c r="B68" s="228" t="s">
        <v>175</v>
      </c>
      <c r="C68" s="134">
        <f>SUM(C64:C67)</f>
        <v>1.1168</v>
      </c>
      <c r="D68" s="135">
        <f t="shared" ref="D68:E68" si="27">SUM(D64:D67)</f>
        <v>1.1264000000000001</v>
      </c>
      <c r="E68" s="136">
        <f t="shared" si="27"/>
        <v>1.2326999999999999</v>
      </c>
      <c r="F68" s="137">
        <v>1.0899999999999999</v>
      </c>
      <c r="G68" s="137">
        <f>SUM(G64:G67)</f>
        <v>1.0899999999999999</v>
      </c>
      <c r="H68" s="247" t="s">
        <v>235</v>
      </c>
      <c r="I68" s="247" t="s">
        <v>235</v>
      </c>
      <c r="J68" s="247" t="s">
        <v>235</v>
      </c>
      <c r="K68" s="246" t="s">
        <v>235</v>
      </c>
      <c r="N68" s="197"/>
      <c r="O68" s="198"/>
      <c r="P68" s="198"/>
      <c r="Q68" s="198"/>
      <c r="R68" s="198"/>
      <c r="S68" s="198"/>
      <c r="T68" s="198"/>
      <c r="U68" s="198"/>
      <c r="V68" s="198"/>
      <c r="W68" s="198"/>
      <c r="X68" s="199"/>
    </row>
    <row r="69" spans="2:24" ht="13.5" thickBot="1" x14ac:dyDescent="0.25">
      <c r="B69" s="237" t="s">
        <v>176</v>
      </c>
      <c r="C69" s="238">
        <v>0</v>
      </c>
      <c r="D69" s="239">
        <v>0</v>
      </c>
      <c r="E69" s="240">
        <v>0</v>
      </c>
      <c r="F69" s="241">
        <v>0.06</v>
      </c>
      <c r="G69" s="241">
        <v>0.06</v>
      </c>
      <c r="H69" s="242" t="s">
        <v>171</v>
      </c>
      <c r="I69" s="256" t="s">
        <v>235</v>
      </c>
      <c r="J69" s="256" t="s">
        <v>235</v>
      </c>
      <c r="K69" s="257" t="s">
        <v>235</v>
      </c>
      <c r="L69" s="131">
        <v>0.06</v>
      </c>
      <c r="N69" s="200"/>
      <c r="O69" s="201"/>
      <c r="P69" s="201"/>
      <c r="Q69" s="201"/>
      <c r="R69" s="201"/>
      <c r="S69" s="201"/>
      <c r="T69" s="201"/>
      <c r="U69" s="201"/>
      <c r="V69" s="201"/>
      <c r="W69" s="201"/>
      <c r="X69" s="202"/>
    </row>
    <row r="70" spans="2:24" ht="28.5" x14ac:dyDescent="0.2">
      <c r="B70" s="55" t="s">
        <v>228</v>
      </c>
      <c r="C70" s="158">
        <v>1.5E-3</v>
      </c>
      <c r="D70" s="158">
        <v>1.5E-3</v>
      </c>
      <c r="E70" s="158">
        <v>1.5E-3</v>
      </c>
    </row>
    <row r="71" spans="2:24" ht="13.5" thickBot="1" x14ac:dyDescent="0.25"/>
    <row r="72" spans="2:24" ht="13.5" thickBot="1" x14ac:dyDescent="0.25">
      <c r="B72" s="122" t="s">
        <v>192</v>
      </c>
      <c r="C72" s="189" t="s">
        <v>227</v>
      </c>
      <c r="D72" s="190"/>
      <c r="E72" s="191"/>
    </row>
    <row r="73" spans="2:24" ht="26.25" thickBot="1" x14ac:dyDescent="0.25">
      <c r="B73" s="231" t="s">
        <v>161</v>
      </c>
      <c r="C73" s="232" t="s">
        <v>193</v>
      </c>
      <c r="D73" s="233" t="s">
        <v>194</v>
      </c>
      <c r="E73" s="234" t="s">
        <v>195</v>
      </c>
      <c r="F73" s="232" t="s">
        <v>165</v>
      </c>
      <c r="G73" s="232" t="s">
        <v>233</v>
      </c>
      <c r="H73" s="235" t="s">
        <v>166</v>
      </c>
      <c r="I73" s="233" t="s">
        <v>167</v>
      </c>
      <c r="J73" s="245" t="s">
        <v>235</v>
      </c>
      <c r="K73" s="236" t="s">
        <v>168</v>
      </c>
      <c r="N73" s="192" t="s">
        <v>169</v>
      </c>
      <c r="O73" s="193"/>
      <c r="P73" s="193"/>
      <c r="Q73" s="193"/>
      <c r="R73" s="193"/>
      <c r="S73" s="193"/>
      <c r="T73" s="193"/>
      <c r="U73" s="193"/>
      <c r="V73" s="193"/>
      <c r="W73" s="193"/>
      <c r="X73" s="194"/>
    </row>
    <row r="74" spans="2:24" ht="25.5" x14ac:dyDescent="0.2">
      <c r="B74" s="227" t="s">
        <v>170</v>
      </c>
      <c r="C74" s="124">
        <v>0.99709999999999999</v>
      </c>
      <c r="D74" s="125">
        <v>0.99560000000000004</v>
      </c>
      <c r="E74" s="126">
        <v>0.99550000000000005</v>
      </c>
      <c r="F74" s="127">
        <v>0.94</v>
      </c>
      <c r="G74" s="127">
        <v>0.94</v>
      </c>
      <c r="H74" s="128" t="s">
        <v>171</v>
      </c>
      <c r="I74" s="129">
        <f>F74+6%</f>
        <v>1</v>
      </c>
      <c r="J74" s="129">
        <f>F74-6%</f>
        <v>0.87999999999999989</v>
      </c>
      <c r="K74" s="229" t="s">
        <v>36</v>
      </c>
      <c r="L74" s="131">
        <v>0.06</v>
      </c>
      <c r="N74" s="180" t="s">
        <v>35</v>
      </c>
      <c r="O74" s="195"/>
      <c r="P74" s="195"/>
      <c r="Q74" s="195"/>
      <c r="R74" s="195"/>
      <c r="S74" s="195"/>
      <c r="T74" s="195"/>
      <c r="U74" s="195"/>
      <c r="V74" s="195"/>
      <c r="W74" s="195"/>
      <c r="X74" s="196"/>
    </row>
    <row r="75" spans="2:24" x14ac:dyDescent="0.2">
      <c r="B75" s="228" t="s">
        <v>172</v>
      </c>
      <c r="C75" s="124">
        <v>0.1053</v>
      </c>
      <c r="D75" s="125">
        <v>9.6100000000000005E-2</v>
      </c>
      <c r="E75" s="126">
        <v>8.3900000000000002E-2</v>
      </c>
      <c r="F75" s="127">
        <v>0.1</v>
      </c>
      <c r="G75" s="127">
        <v>0.1</v>
      </c>
      <c r="H75" s="128" t="s">
        <v>173</v>
      </c>
      <c r="I75" s="129">
        <f>F75+5%</f>
        <v>0.15000000000000002</v>
      </c>
      <c r="J75" s="129">
        <f>F75-5%</f>
        <v>0.05</v>
      </c>
      <c r="K75" s="230" t="s">
        <v>73</v>
      </c>
      <c r="L75" s="131">
        <v>0.05</v>
      </c>
      <c r="N75" s="197"/>
      <c r="O75" s="198"/>
      <c r="P75" s="198"/>
      <c r="Q75" s="198"/>
      <c r="R75" s="198"/>
      <c r="S75" s="198"/>
      <c r="T75" s="198"/>
      <c r="U75" s="198"/>
      <c r="V75" s="198"/>
      <c r="W75" s="198"/>
      <c r="X75" s="199"/>
    </row>
    <row r="76" spans="2:24" ht="25.5" x14ac:dyDescent="0.2">
      <c r="B76" s="227" t="s">
        <v>174</v>
      </c>
      <c r="C76" s="124">
        <v>0</v>
      </c>
      <c r="D76" s="125">
        <v>0</v>
      </c>
      <c r="E76" s="126">
        <v>0</v>
      </c>
      <c r="F76" s="127">
        <v>0</v>
      </c>
      <c r="G76" s="127">
        <v>0</v>
      </c>
      <c r="H76" s="128" t="s">
        <v>171</v>
      </c>
      <c r="I76" s="247" t="s">
        <v>235</v>
      </c>
      <c r="J76" s="247" t="s">
        <v>235</v>
      </c>
      <c r="K76" s="246" t="s">
        <v>235</v>
      </c>
      <c r="L76" s="131">
        <v>0.06</v>
      </c>
      <c r="N76" s="197"/>
      <c r="O76" s="198"/>
      <c r="P76" s="198"/>
      <c r="Q76" s="198"/>
      <c r="R76" s="198"/>
      <c r="S76" s="198"/>
      <c r="T76" s="198"/>
      <c r="U76" s="198"/>
      <c r="V76" s="198"/>
      <c r="W76" s="198"/>
      <c r="X76" s="199"/>
    </row>
    <row r="77" spans="2:24" x14ac:dyDescent="0.2">
      <c r="B77" s="228" t="s">
        <v>70</v>
      </c>
      <c r="C77" s="124">
        <v>0.1598</v>
      </c>
      <c r="D77" s="125">
        <v>0.14399999999999999</v>
      </c>
      <c r="E77" s="126">
        <v>0.17510000000000001</v>
      </c>
      <c r="F77" s="127">
        <v>0.15</v>
      </c>
      <c r="G77" s="127">
        <v>0.15</v>
      </c>
      <c r="H77" s="128" t="s">
        <v>173</v>
      </c>
      <c r="I77" s="154">
        <f>F77+5%</f>
        <v>0.2</v>
      </c>
      <c r="J77" s="154">
        <f>F77-5%</f>
        <v>9.9999999999999992E-2</v>
      </c>
      <c r="K77" s="230" t="s">
        <v>78</v>
      </c>
      <c r="L77" s="131">
        <v>0.05</v>
      </c>
      <c r="N77" s="197"/>
      <c r="O77" s="198"/>
      <c r="P77" s="198"/>
      <c r="Q77" s="198"/>
      <c r="R77" s="198"/>
      <c r="S77" s="198"/>
      <c r="T77" s="198"/>
      <c r="U77" s="198"/>
      <c r="V77" s="198"/>
      <c r="W77" s="198"/>
      <c r="X77" s="199"/>
    </row>
    <row r="78" spans="2:24" x14ac:dyDescent="0.2">
      <c r="B78" s="228" t="s">
        <v>175</v>
      </c>
      <c r="C78" s="134">
        <f>SUM(C74:C77)</f>
        <v>1.2622</v>
      </c>
      <c r="D78" s="135">
        <f>SUM(D74:D77)</f>
        <v>1.2357</v>
      </c>
      <c r="E78" s="136">
        <f>SUM(E74:E77)</f>
        <v>1.2545000000000002</v>
      </c>
      <c r="F78" s="137">
        <v>1.19</v>
      </c>
      <c r="G78" s="137">
        <v>1.19</v>
      </c>
      <c r="H78" s="247" t="s">
        <v>235</v>
      </c>
      <c r="I78" s="247" t="s">
        <v>235</v>
      </c>
      <c r="J78" s="247" t="s">
        <v>235</v>
      </c>
      <c r="K78" s="246" t="s">
        <v>235</v>
      </c>
      <c r="N78" s="197"/>
      <c r="O78" s="198"/>
      <c r="P78" s="198"/>
      <c r="Q78" s="198"/>
      <c r="R78" s="198"/>
      <c r="S78" s="198"/>
      <c r="T78" s="198"/>
      <c r="U78" s="198"/>
      <c r="V78" s="198"/>
      <c r="W78" s="198"/>
      <c r="X78" s="199"/>
    </row>
    <row r="79" spans="2:24" ht="13.5" thickBot="1" x14ac:dyDescent="0.25">
      <c r="B79" s="237" t="s">
        <v>176</v>
      </c>
      <c r="C79" s="238">
        <v>0.98799999999999999</v>
      </c>
      <c r="D79" s="239">
        <v>0.98619999999999997</v>
      </c>
      <c r="E79" s="240">
        <v>0.97989999999999999</v>
      </c>
      <c r="F79" s="241">
        <v>0.94</v>
      </c>
      <c r="G79" s="241">
        <v>0.94</v>
      </c>
      <c r="H79" s="242" t="s">
        <v>171</v>
      </c>
      <c r="I79" s="243">
        <f t="shared" ref="I79" si="28">F79+6%</f>
        <v>1</v>
      </c>
      <c r="J79" s="243">
        <f t="shared" ref="J79" si="29">F79-6%</f>
        <v>0.87999999999999989</v>
      </c>
      <c r="K79" s="244" t="s">
        <v>79</v>
      </c>
      <c r="L79" s="131">
        <v>0.06</v>
      </c>
      <c r="N79" s="200"/>
      <c r="O79" s="201"/>
      <c r="P79" s="201"/>
      <c r="Q79" s="201"/>
      <c r="R79" s="201"/>
      <c r="S79" s="201"/>
      <c r="T79" s="201"/>
      <c r="U79" s="201"/>
      <c r="V79" s="201"/>
      <c r="W79" s="201"/>
      <c r="X79" s="202"/>
    </row>
    <row r="80" spans="2:24" ht="28.5" x14ac:dyDescent="0.2">
      <c r="B80" s="55" t="s">
        <v>228</v>
      </c>
      <c r="C80" s="158">
        <v>2E-3</v>
      </c>
      <c r="D80" s="158">
        <v>2E-3</v>
      </c>
      <c r="E80" s="158">
        <v>2E-3</v>
      </c>
    </row>
    <row r="81" spans="2:24" ht="13.5" thickBot="1" x14ac:dyDescent="0.25"/>
    <row r="82" spans="2:24" ht="13.5" thickBot="1" x14ac:dyDescent="0.25">
      <c r="B82" s="122" t="s">
        <v>59</v>
      </c>
      <c r="C82" s="189" t="s">
        <v>227</v>
      </c>
      <c r="D82" s="190"/>
      <c r="E82" s="191"/>
    </row>
    <row r="83" spans="2:24" ht="13.5" thickBot="1" x14ac:dyDescent="0.25">
      <c r="B83" s="258" t="s">
        <v>161</v>
      </c>
      <c r="C83" s="232" t="s">
        <v>196</v>
      </c>
      <c r="D83" s="233" t="s">
        <v>197</v>
      </c>
      <c r="E83" s="249" t="s">
        <v>235</v>
      </c>
      <c r="F83" s="232" t="s">
        <v>165</v>
      </c>
      <c r="G83" s="232" t="s">
        <v>233</v>
      </c>
      <c r="H83" s="235" t="s">
        <v>166</v>
      </c>
      <c r="I83" s="233" t="s">
        <v>167</v>
      </c>
      <c r="J83" s="245" t="s">
        <v>236</v>
      </c>
      <c r="K83" s="259" t="s">
        <v>168</v>
      </c>
      <c r="N83" s="192" t="s">
        <v>169</v>
      </c>
      <c r="O83" s="193"/>
      <c r="P83" s="193"/>
      <c r="Q83" s="193"/>
      <c r="R83" s="193"/>
      <c r="S83" s="193"/>
      <c r="T83" s="193"/>
      <c r="U83" s="193"/>
      <c r="V83" s="193"/>
      <c r="W83" s="193"/>
      <c r="X83" s="194"/>
    </row>
    <row r="84" spans="2:24" ht="25.5" x14ac:dyDescent="0.2">
      <c r="B84" s="123" t="s">
        <v>170</v>
      </c>
      <c r="C84" s="124">
        <v>0.44840000000000002</v>
      </c>
      <c r="D84" s="125">
        <v>0.44440000000000002</v>
      </c>
      <c r="E84" s="251" t="s">
        <v>235</v>
      </c>
      <c r="F84" s="127">
        <v>0.45</v>
      </c>
      <c r="G84" s="127">
        <v>0.45</v>
      </c>
      <c r="H84" s="128" t="s">
        <v>171</v>
      </c>
      <c r="I84" s="129">
        <f>F84+6%</f>
        <v>0.51</v>
      </c>
      <c r="J84" s="129">
        <f>F84-6%</f>
        <v>0.39</v>
      </c>
      <c r="K84" s="130" t="s">
        <v>198</v>
      </c>
      <c r="L84" s="131">
        <v>0.06</v>
      </c>
      <c r="N84" s="180" t="s">
        <v>47</v>
      </c>
      <c r="O84" s="195"/>
      <c r="P84" s="195"/>
      <c r="Q84" s="195"/>
      <c r="R84" s="195"/>
      <c r="S84" s="195"/>
      <c r="T84" s="195"/>
      <c r="U84" s="195"/>
      <c r="V84" s="195"/>
      <c r="W84" s="195"/>
      <c r="X84" s="196"/>
    </row>
    <row r="85" spans="2:24" x14ac:dyDescent="0.2">
      <c r="B85" s="132" t="s">
        <v>172</v>
      </c>
      <c r="C85" s="124">
        <v>0.17599999999999999</v>
      </c>
      <c r="D85" s="125">
        <v>0.15909999999999999</v>
      </c>
      <c r="E85" s="251" t="s">
        <v>235</v>
      </c>
      <c r="F85" s="127">
        <v>0.16</v>
      </c>
      <c r="G85" s="127">
        <v>0.16</v>
      </c>
      <c r="H85" s="128" t="s">
        <v>173</v>
      </c>
      <c r="I85" s="129">
        <f>F85+5%</f>
        <v>0.21000000000000002</v>
      </c>
      <c r="J85" s="129">
        <f>F85-5%</f>
        <v>0.11</v>
      </c>
      <c r="K85" s="133" t="s">
        <v>199</v>
      </c>
      <c r="L85" s="131">
        <v>0.05</v>
      </c>
      <c r="N85" s="197"/>
      <c r="O85" s="198"/>
      <c r="P85" s="198"/>
      <c r="Q85" s="198"/>
      <c r="R85" s="198"/>
      <c r="S85" s="198"/>
      <c r="T85" s="198"/>
      <c r="U85" s="198"/>
      <c r="V85" s="198"/>
      <c r="W85" s="198"/>
      <c r="X85" s="199"/>
    </row>
    <row r="86" spans="2:24" ht="25.5" x14ac:dyDescent="0.2">
      <c r="B86" s="123" t="s">
        <v>174</v>
      </c>
      <c r="C86" s="124">
        <v>0.32979999999999998</v>
      </c>
      <c r="D86" s="125">
        <v>0.33079999999999998</v>
      </c>
      <c r="E86" s="251" t="s">
        <v>235</v>
      </c>
      <c r="F86" s="127">
        <v>0.33</v>
      </c>
      <c r="G86" s="127">
        <v>0.33</v>
      </c>
      <c r="H86" s="128" t="s">
        <v>171</v>
      </c>
      <c r="I86" s="129">
        <f t="shared" ref="I86" si="30">F86+6%</f>
        <v>0.39</v>
      </c>
      <c r="J86" s="129">
        <f t="shared" ref="J86" si="31">F86-6%</f>
        <v>0.27</v>
      </c>
      <c r="K86" s="133" t="s">
        <v>200</v>
      </c>
      <c r="L86" s="131">
        <v>0.06</v>
      </c>
      <c r="N86" s="197"/>
      <c r="O86" s="198"/>
      <c r="P86" s="198"/>
      <c r="Q86" s="198"/>
      <c r="R86" s="198"/>
      <c r="S86" s="198"/>
      <c r="T86" s="198"/>
      <c r="U86" s="198"/>
      <c r="V86" s="198"/>
      <c r="W86" s="198"/>
      <c r="X86" s="199"/>
    </row>
    <row r="87" spans="2:24" x14ac:dyDescent="0.2">
      <c r="B87" s="132" t="s">
        <v>70</v>
      </c>
      <c r="C87" s="124">
        <v>4.58E-2</v>
      </c>
      <c r="D87" s="125">
        <v>6.5699999999999995E-2</v>
      </c>
      <c r="E87" s="251" t="s">
        <v>235</v>
      </c>
      <c r="F87" s="127">
        <v>0.05</v>
      </c>
      <c r="G87" s="127">
        <v>0.05</v>
      </c>
      <c r="H87" s="128" t="s">
        <v>173</v>
      </c>
      <c r="I87" s="154">
        <f>F87+5%</f>
        <v>0.1</v>
      </c>
      <c r="J87" s="154">
        <f>F87-5%</f>
        <v>0</v>
      </c>
      <c r="K87" s="133" t="s">
        <v>78</v>
      </c>
      <c r="L87" s="131">
        <v>0.05</v>
      </c>
      <c r="N87" s="197"/>
      <c r="O87" s="198"/>
      <c r="P87" s="198"/>
      <c r="Q87" s="198"/>
      <c r="R87" s="198"/>
      <c r="S87" s="198"/>
      <c r="T87" s="198"/>
      <c r="U87" s="198"/>
      <c r="V87" s="198"/>
      <c r="W87" s="198"/>
      <c r="X87" s="199"/>
    </row>
    <row r="88" spans="2:24" x14ac:dyDescent="0.2">
      <c r="B88" s="132" t="s">
        <v>175</v>
      </c>
      <c r="C88" s="134">
        <f>SUM(C84:C87)</f>
        <v>1</v>
      </c>
      <c r="D88" s="135">
        <f>SUM(D84:D87)</f>
        <v>1</v>
      </c>
      <c r="E88" s="253" t="s">
        <v>235</v>
      </c>
      <c r="F88" s="137">
        <f>SUM(F84:F87)</f>
        <v>0.99</v>
      </c>
      <c r="G88" s="137">
        <f>SUM(G84:G87)</f>
        <v>0.99</v>
      </c>
      <c r="H88" s="247" t="s">
        <v>235</v>
      </c>
      <c r="I88" s="247" t="s">
        <v>235</v>
      </c>
      <c r="J88" s="247" t="s">
        <v>235</v>
      </c>
      <c r="K88" s="260" t="s">
        <v>235</v>
      </c>
      <c r="N88" s="197"/>
      <c r="O88" s="198"/>
      <c r="P88" s="198"/>
      <c r="Q88" s="198"/>
      <c r="R88" s="198"/>
      <c r="S88" s="198"/>
      <c r="T88" s="198"/>
      <c r="U88" s="198"/>
      <c r="V88" s="198"/>
      <c r="W88" s="198"/>
      <c r="X88" s="199"/>
    </row>
    <row r="89" spans="2:24" ht="13.5" thickBot="1" x14ac:dyDescent="0.25">
      <c r="B89" s="138" t="s">
        <v>176</v>
      </c>
      <c r="C89" s="139">
        <v>0</v>
      </c>
      <c r="D89" s="140">
        <v>0</v>
      </c>
      <c r="E89" s="261" t="s">
        <v>235</v>
      </c>
      <c r="F89" s="141">
        <v>0</v>
      </c>
      <c r="G89" s="141">
        <v>0</v>
      </c>
      <c r="H89" s="142" t="s">
        <v>171</v>
      </c>
      <c r="I89" s="262" t="s">
        <v>235</v>
      </c>
      <c r="J89" s="262" t="s">
        <v>235</v>
      </c>
      <c r="K89" s="263" t="s">
        <v>235</v>
      </c>
      <c r="L89" s="131">
        <v>0.06</v>
      </c>
      <c r="N89" s="200"/>
      <c r="O89" s="201"/>
      <c r="P89" s="201"/>
      <c r="Q89" s="201"/>
      <c r="R89" s="201"/>
      <c r="S89" s="201"/>
      <c r="T89" s="201"/>
      <c r="U89" s="201"/>
      <c r="V89" s="201"/>
      <c r="W89" s="201"/>
      <c r="X89" s="202"/>
    </row>
    <row r="90" spans="2:24" ht="28.5" x14ac:dyDescent="0.2">
      <c r="B90" s="55" t="s">
        <v>228</v>
      </c>
      <c r="C90" s="158">
        <v>1.5E-3</v>
      </c>
      <c r="D90" s="158">
        <v>1.5E-3</v>
      </c>
      <c r="E90" s="264" t="s">
        <v>235</v>
      </c>
      <c r="F90" s="264" t="s">
        <v>235</v>
      </c>
      <c r="G90" s="264" t="s">
        <v>235</v>
      </c>
      <c r="H90" s="264" t="s">
        <v>235</v>
      </c>
      <c r="I90" s="264" t="s">
        <v>235</v>
      </c>
      <c r="J90" s="264" t="s">
        <v>235</v>
      </c>
      <c r="K90" s="264" t="s">
        <v>235</v>
      </c>
    </row>
    <row r="91" spans="2:24" ht="13.5" thickBot="1" x14ac:dyDescent="0.25"/>
    <row r="92" spans="2:24" ht="13.5" thickBot="1" x14ac:dyDescent="0.25">
      <c r="B92" s="122" t="s">
        <v>100</v>
      </c>
      <c r="C92" s="189" t="s">
        <v>227</v>
      </c>
      <c r="D92" s="190"/>
      <c r="E92" s="191"/>
    </row>
    <row r="93" spans="2:24" ht="13.5" thickBot="1" x14ac:dyDescent="0.25">
      <c r="B93" s="231" t="s">
        <v>161</v>
      </c>
      <c r="C93" s="232" t="s">
        <v>201</v>
      </c>
      <c r="D93" s="245" t="s">
        <v>235</v>
      </c>
      <c r="E93" s="249" t="s">
        <v>236</v>
      </c>
      <c r="F93" s="232" t="s">
        <v>165</v>
      </c>
      <c r="G93" s="232" t="s">
        <v>233</v>
      </c>
      <c r="H93" s="235" t="s">
        <v>166</v>
      </c>
      <c r="I93" s="233" t="s">
        <v>167</v>
      </c>
      <c r="J93" s="245" t="s">
        <v>237</v>
      </c>
      <c r="K93" s="236" t="s">
        <v>168</v>
      </c>
      <c r="N93" s="192" t="s">
        <v>169</v>
      </c>
      <c r="O93" s="193"/>
      <c r="P93" s="193"/>
      <c r="Q93" s="193"/>
      <c r="R93" s="193"/>
      <c r="S93" s="193"/>
      <c r="T93" s="193"/>
      <c r="U93" s="193"/>
      <c r="V93" s="193"/>
      <c r="W93" s="193"/>
      <c r="X93" s="194"/>
    </row>
    <row r="94" spans="2:24" ht="25.5" x14ac:dyDescent="0.2">
      <c r="B94" s="227" t="s">
        <v>170</v>
      </c>
      <c r="C94" s="124">
        <v>0.4279</v>
      </c>
      <c r="D94" s="250" t="s">
        <v>235</v>
      </c>
      <c r="E94" s="251" t="s">
        <v>235</v>
      </c>
      <c r="F94" s="127">
        <v>0.43</v>
      </c>
      <c r="G94" s="127">
        <v>0.43</v>
      </c>
      <c r="H94" s="128" t="s">
        <v>171</v>
      </c>
      <c r="I94" s="129">
        <f>F94+6%</f>
        <v>0.49</v>
      </c>
      <c r="J94" s="129">
        <f>F94-6%</f>
        <v>0.37</v>
      </c>
      <c r="K94" s="229" t="s">
        <v>202</v>
      </c>
      <c r="L94" s="131">
        <v>0.06</v>
      </c>
      <c r="N94" s="180" t="s">
        <v>203</v>
      </c>
      <c r="O94" s="181"/>
      <c r="P94" s="181"/>
      <c r="Q94" s="181"/>
      <c r="R94" s="181"/>
      <c r="S94" s="181"/>
      <c r="T94" s="181"/>
      <c r="U94" s="181"/>
      <c r="V94" s="181"/>
      <c r="W94" s="181"/>
      <c r="X94" s="182"/>
    </row>
    <row r="95" spans="2:24" ht="25.5" x14ac:dyDescent="0.2">
      <c r="B95" s="228" t="s">
        <v>172</v>
      </c>
      <c r="C95" s="124">
        <v>0.18509999999999999</v>
      </c>
      <c r="D95" s="250" t="s">
        <v>235</v>
      </c>
      <c r="E95" s="251" t="s">
        <v>235</v>
      </c>
      <c r="F95" s="127">
        <v>0.19</v>
      </c>
      <c r="G95" s="127">
        <v>0.19</v>
      </c>
      <c r="H95" s="128" t="s">
        <v>173</v>
      </c>
      <c r="I95" s="129">
        <f>F95+5%</f>
        <v>0.24</v>
      </c>
      <c r="J95" s="129">
        <f>F95-5%</f>
        <v>0.14000000000000001</v>
      </c>
      <c r="K95" s="229" t="s">
        <v>204</v>
      </c>
      <c r="L95" s="131">
        <v>0.05</v>
      </c>
      <c r="N95" s="183"/>
      <c r="O95" s="184"/>
      <c r="P95" s="184"/>
      <c r="Q95" s="184"/>
      <c r="R95" s="184"/>
      <c r="S95" s="184"/>
      <c r="T95" s="184"/>
      <c r="U95" s="184"/>
      <c r="V95" s="184"/>
      <c r="W95" s="184"/>
      <c r="X95" s="185"/>
    </row>
    <row r="96" spans="2:24" ht="25.5" x14ac:dyDescent="0.2">
      <c r="B96" s="227" t="s">
        <v>174</v>
      </c>
      <c r="C96" s="124">
        <v>0.32579999999999998</v>
      </c>
      <c r="D96" s="250" t="s">
        <v>235</v>
      </c>
      <c r="E96" s="251" t="s">
        <v>235</v>
      </c>
      <c r="F96" s="127">
        <v>0.33</v>
      </c>
      <c r="G96" s="127">
        <v>0.33</v>
      </c>
      <c r="H96" s="128" t="s">
        <v>171</v>
      </c>
      <c r="I96" s="129">
        <f t="shared" ref="I96" si="32">F96+6%</f>
        <v>0.39</v>
      </c>
      <c r="J96" s="129">
        <f t="shared" ref="J96" si="33">F96-6%</f>
        <v>0.27</v>
      </c>
      <c r="K96" s="230" t="s">
        <v>74</v>
      </c>
      <c r="L96" s="131">
        <v>0.06</v>
      </c>
      <c r="N96" s="183"/>
      <c r="O96" s="184"/>
      <c r="P96" s="184"/>
      <c r="Q96" s="184"/>
      <c r="R96" s="184"/>
      <c r="S96" s="184"/>
      <c r="T96" s="184"/>
      <c r="U96" s="184"/>
      <c r="V96" s="184"/>
      <c r="W96" s="184"/>
      <c r="X96" s="185"/>
    </row>
    <row r="97" spans="2:24" x14ac:dyDescent="0.2">
      <c r="B97" s="228" t="s">
        <v>70</v>
      </c>
      <c r="C97" s="124">
        <v>6.1199999999999997E-2</v>
      </c>
      <c r="D97" s="250" t="s">
        <v>235</v>
      </c>
      <c r="E97" s="251" t="s">
        <v>235</v>
      </c>
      <c r="F97" s="127">
        <v>0.05</v>
      </c>
      <c r="G97" s="127">
        <v>0.05</v>
      </c>
      <c r="H97" s="128" t="s">
        <v>173</v>
      </c>
      <c r="I97" s="154">
        <f>F97+5%</f>
        <v>0.1</v>
      </c>
      <c r="J97" s="154">
        <f>F97-5%</f>
        <v>0</v>
      </c>
      <c r="K97" s="230" t="s">
        <v>78</v>
      </c>
      <c r="L97" s="131">
        <v>0.05</v>
      </c>
      <c r="N97" s="183"/>
      <c r="O97" s="184"/>
      <c r="P97" s="184"/>
      <c r="Q97" s="184"/>
      <c r="R97" s="184"/>
      <c r="S97" s="184"/>
      <c r="T97" s="184"/>
      <c r="U97" s="184"/>
      <c r="V97" s="184"/>
      <c r="W97" s="184"/>
      <c r="X97" s="185"/>
    </row>
    <row r="98" spans="2:24" x14ac:dyDescent="0.2">
      <c r="B98" s="228" t="s">
        <v>175</v>
      </c>
      <c r="C98" s="134">
        <f>SUM(C94:C97)</f>
        <v>1</v>
      </c>
      <c r="D98" s="252" t="s">
        <v>235</v>
      </c>
      <c r="E98" s="253" t="s">
        <v>235</v>
      </c>
      <c r="F98" s="137">
        <f>SUM(F94:F97)</f>
        <v>1</v>
      </c>
      <c r="G98" s="137">
        <v>1</v>
      </c>
      <c r="H98" s="247" t="s">
        <v>235</v>
      </c>
      <c r="I98" s="247" t="s">
        <v>235</v>
      </c>
      <c r="J98" s="247" t="s">
        <v>235</v>
      </c>
      <c r="K98" s="246" t="s">
        <v>235</v>
      </c>
      <c r="N98" s="183"/>
      <c r="O98" s="184"/>
      <c r="P98" s="184"/>
      <c r="Q98" s="184"/>
      <c r="R98" s="184"/>
      <c r="S98" s="184"/>
      <c r="T98" s="184"/>
      <c r="U98" s="184"/>
      <c r="V98" s="184"/>
      <c r="W98" s="184"/>
      <c r="X98" s="185"/>
    </row>
    <row r="99" spans="2:24" ht="13.5" thickBot="1" x14ac:dyDescent="0.25">
      <c r="B99" s="237" t="s">
        <v>176</v>
      </c>
      <c r="C99" s="238">
        <v>0.27279999999999999</v>
      </c>
      <c r="D99" s="254" t="s">
        <v>235</v>
      </c>
      <c r="E99" s="255" t="s">
        <v>235</v>
      </c>
      <c r="F99" s="241">
        <v>0.27</v>
      </c>
      <c r="G99" s="241">
        <v>0.27</v>
      </c>
      <c r="H99" s="242" t="s">
        <v>171</v>
      </c>
      <c r="I99" s="243">
        <f t="shared" ref="I99" si="34">F99+6%</f>
        <v>0.33</v>
      </c>
      <c r="J99" s="243">
        <f t="shared" ref="J99" si="35">F99-6%</f>
        <v>0.21000000000000002</v>
      </c>
      <c r="K99" s="244" t="s">
        <v>79</v>
      </c>
      <c r="L99" s="131">
        <v>0.06</v>
      </c>
      <c r="N99" s="186"/>
      <c r="O99" s="187"/>
      <c r="P99" s="187"/>
      <c r="Q99" s="187"/>
      <c r="R99" s="187"/>
      <c r="S99" s="187"/>
      <c r="T99" s="187"/>
      <c r="U99" s="187"/>
      <c r="V99" s="187"/>
      <c r="W99" s="187"/>
      <c r="X99" s="188"/>
    </row>
    <row r="100" spans="2:24" ht="28.5" x14ac:dyDescent="0.2">
      <c r="B100" s="55" t="s">
        <v>228</v>
      </c>
      <c r="C100" s="158">
        <v>1.5E-3</v>
      </c>
    </row>
    <row r="101" spans="2:24" ht="15" thickBot="1" x14ac:dyDescent="0.25">
      <c r="B101" s="33"/>
    </row>
    <row r="102" spans="2:24" ht="13.5" thickBot="1" x14ac:dyDescent="0.25">
      <c r="B102" s="122" t="s">
        <v>205</v>
      </c>
      <c r="C102" s="189" t="s">
        <v>227</v>
      </c>
      <c r="D102" s="190"/>
      <c r="E102" s="191"/>
    </row>
    <row r="103" spans="2:24" ht="13.5" thickBot="1" x14ac:dyDescent="0.25">
      <c r="B103" s="231" t="s">
        <v>161</v>
      </c>
      <c r="C103" s="232" t="s">
        <v>206</v>
      </c>
      <c r="D103" s="233" t="s">
        <v>207</v>
      </c>
      <c r="E103" s="234" t="s">
        <v>208</v>
      </c>
      <c r="F103" s="232" t="s">
        <v>165</v>
      </c>
      <c r="G103" s="232" t="s">
        <v>233</v>
      </c>
      <c r="H103" s="235" t="s">
        <v>166</v>
      </c>
      <c r="I103" s="233" t="s">
        <v>167</v>
      </c>
      <c r="J103" s="245" t="s">
        <v>235</v>
      </c>
      <c r="K103" s="236" t="s">
        <v>168</v>
      </c>
      <c r="N103" s="192" t="s">
        <v>169</v>
      </c>
      <c r="O103" s="193"/>
      <c r="P103" s="193"/>
      <c r="Q103" s="193"/>
      <c r="R103" s="193"/>
      <c r="S103" s="193"/>
      <c r="T103" s="193"/>
      <c r="U103" s="193"/>
      <c r="V103" s="193"/>
      <c r="W103" s="193"/>
      <c r="X103" s="194"/>
    </row>
    <row r="104" spans="2:24" ht="25.5" x14ac:dyDescent="0.2">
      <c r="B104" s="227" t="s">
        <v>170</v>
      </c>
      <c r="C104" s="124">
        <v>0</v>
      </c>
      <c r="D104" s="125">
        <v>0</v>
      </c>
      <c r="E104" s="126">
        <v>0</v>
      </c>
      <c r="F104" s="265" t="s">
        <v>235</v>
      </c>
      <c r="G104" s="265" t="s">
        <v>235</v>
      </c>
      <c r="H104" s="128" t="s">
        <v>171</v>
      </c>
      <c r="I104" s="247" t="s">
        <v>235</v>
      </c>
      <c r="J104" s="247" t="s">
        <v>235</v>
      </c>
      <c r="K104" s="266" t="s">
        <v>235</v>
      </c>
      <c r="L104" s="131">
        <v>0.06</v>
      </c>
      <c r="N104" s="180" t="s">
        <v>46</v>
      </c>
      <c r="O104" s="195"/>
      <c r="P104" s="195"/>
      <c r="Q104" s="195"/>
      <c r="R104" s="195"/>
      <c r="S104" s="195"/>
      <c r="T104" s="195"/>
      <c r="U104" s="195"/>
      <c r="V104" s="195"/>
      <c r="W104" s="195"/>
      <c r="X104" s="196"/>
    </row>
    <row r="105" spans="2:24" x14ac:dyDescent="0.2">
      <c r="B105" s="228" t="s">
        <v>172</v>
      </c>
      <c r="C105" s="124">
        <v>0</v>
      </c>
      <c r="D105" s="125">
        <v>0</v>
      </c>
      <c r="E105" s="126">
        <v>0</v>
      </c>
      <c r="F105" s="265" t="s">
        <v>235</v>
      </c>
      <c r="G105" s="265" t="s">
        <v>235</v>
      </c>
      <c r="H105" s="128" t="s">
        <v>173</v>
      </c>
      <c r="I105" s="247" t="s">
        <v>235</v>
      </c>
      <c r="J105" s="247" t="s">
        <v>235</v>
      </c>
      <c r="K105" s="246" t="s">
        <v>235</v>
      </c>
      <c r="L105" s="131">
        <v>0.05</v>
      </c>
      <c r="N105" s="197"/>
      <c r="O105" s="198"/>
      <c r="P105" s="198"/>
      <c r="Q105" s="198"/>
      <c r="R105" s="198"/>
      <c r="S105" s="198"/>
      <c r="T105" s="198"/>
      <c r="U105" s="198"/>
      <c r="V105" s="198"/>
      <c r="W105" s="198"/>
      <c r="X105" s="199"/>
    </row>
    <row r="106" spans="2:24" ht="25.5" x14ac:dyDescent="0.2">
      <c r="B106" s="227" t="s">
        <v>174</v>
      </c>
      <c r="C106" s="124">
        <v>0.96309999999999996</v>
      </c>
      <c r="D106" s="125">
        <v>0.9627</v>
      </c>
      <c r="E106" s="126">
        <v>0.90429999999999999</v>
      </c>
      <c r="F106" s="127">
        <v>0.94</v>
      </c>
      <c r="G106" s="127">
        <v>0.94</v>
      </c>
      <c r="H106" s="128" t="s">
        <v>171</v>
      </c>
      <c r="I106" s="129">
        <f>F106+6%</f>
        <v>1</v>
      </c>
      <c r="J106" s="129">
        <f>F106-6%</f>
        <v>0.87999999999999989</v>
      </c>
      <c r="K106" s="230" t="s">
        <v>209</v>
      </c>
      <c r="L106" s="131">
        <v>0.06</v>
      </c>
      <c r="N106" s="197"/>
      <c r="O106" s="198"/>
      <c r="P106" s="198"/>
      <c r="Q106" s="198"/>
      <c r="R106" s="198"/>
      <c r="S106" s="198"/>
      <c r="T106" s="198"/>
      <c r="U106" s="198"/>
      <c r="V106" s="198"/>
      <c r="W106" s="198"/>
      <c r="X106" s="199"/>
    </row>
    <row r="107" spans="2:24" x14ac:dyDescent="0.2">
      <c r="B107" s="228" t="s">
        <v>70</v>
      </c>
      <c r="C107" s="124">
        <v>3.6900000000000002E-2</v>
      </c>
      <c r="D107" s="125">
        <v>3.73E-2</v>
      </c>
      <c r="E107" s="126">
        <v>9.5399999999999999E-2</v>
      </c>
      <c r="F107" s="127">
        <v>0.05</v>
      </c>
      <c r="G107" s="127">
        <v>0.05</v>
      </c>
      <c r="H107" s="128" t="s">
        <v>173</v>
      </c>
      <c r="I107" s="154">
        <f>F107+5%</f>
        <v>0.1</v>
      </c>
      <c r="J107" s="154">
        <f>F107-5%</f>
        <v>0</v>
      </c>
      <c r="K107" s="230" t="s">
        <v>78</v>
      </c>
      <c r="L107" s="131">
        <v>0.05</v>
      </c>
      <c r="N107" s="197"/>
      <c r="O107" s="198"/>
      <c r="P107" s="198"/>
      <c r="Q107" s="198"/>
      <c r="R107" s="198"/>
      <c r="S107" s="198"/>
      <c r="T107" s="198"/>
      <c r="U107" s="198"/>
      <c r="V107" s="198"/>
      <c r="W107" s="198"/>
      <c r="X107" s="199"/>
    </row>
    <row r="108" spans="2:24" x14ac:dyDescent="0.2">
      <c r="B108" s="228" t="s">
        <v>175</v>
      </c>
      <c r="C108" s="134">
        <f t="shared" ref="C108:E108" si="36">SUM(C104:C107)</f>
        <v>1</v>
      </c>
      <c r="D108" s="135">
        <f t="shared" si="36"/>
        <v>1</v>
      </c>
      <c r="E108" s="136">
        <f t="shared" si="36"/>
        <v>0.99970000000000003</v>
      </c>
      <c r="F108" s="137">
        <f>SUM(F106:F107)</f>
        <v>0.99</v>
      </c>
      <c r="G108" s="137">
        <f>SUM(G106:G107)</f>
        <v>0.99</v>
      </c>
      <c r="H108" s="247" t="s">
        <v>235</v>
      </c>
      <c r="I108" s="247" t="s">
        <v>235</v>
      </c>
      <c r="J108" s="247" t="s">
        <v>235</v>
      </c>
      <c r="K108" s="246" t="s">
        <v>235</v>
      </c>
      <c r="N108" s="197"/>
      <c r="O108" s="198"/>
      <c r="P108" s="198"/>
      <c r="Q108" s="198"/>
      <c r="R108" s="198"/>
      <c r="S108" s="198"/>
      <c r="T108" s="198"/>
      <c r="U108" s="198"/>
      <c r="V108" s="198"/>
      <c r="W108" s="198"/>
      <c r="X108" s="199"/>
    </row>
    <row r="109" spans="2:24" ht="13.5" thickBot="1" x14ac:dyDescent="0.25">
      <c r="B109" s="237" t="s">
        <v>176</v>
      </c>
      <c r="C109" s="238">
        <v>0</v>
      </c>
      <c r="D109" s="239">
        <v>0</v>
      </c>
      <c r="E109" s="240">
        <v>0</v>
      </c>
      <c r="F109" s="267" t="s">
        <v>235</v>
      </c>
      <c r="G109" s="267" t="s">
        <v>235</v>
      </c>
      <c r="H109" s="242" t="s">
        <v>171</v>
      </c>
      <c r="I109" s="256" t="s">
        <v>235</v>
      </c>
      <c r="J109" s="256" t="s">
        <v>235</v>
      </c>
      <c r="K109" s="257" t="s">
        <v>235</v>
      </c>
      <c r="L109" s="131">
        <v>0.06</v>
      </c>
      <c r="N109" s="200"/>
      <c r="O109" s="201"/>
      <c r="P109" s="201"/>
      <c r="Q109" s="201"/>
      <c r="R109" s="201"/>
      <c r="S109" s="201"/>
      <c r="T109" s="201"/>
      <c r="U109" s="201"/>
      <c r="V109" s="201"/>
      <c r="W109" s="201"/>
      <c r="X109" s="202"/>
    </row>
    <row r="110" spans="2:24" ht="28.5" x14ac:dyDescent="0.2">
      <c r="B110" s="55" t="s">
        <v>228</v>
      </c>
      <c r="C110" s="158">
        <v>1.5E-3</v>
      </c>
      <c r="D110" s="158">
        <v>1.5E-3</v>
      </c>
      <c r="E110" s="158">
        <v>1.5E-3</v>
      </c>
    </row>
    <row r="111" spans="2:24" ht="13.5" thickBot="1" x14ac:dyDescent="0.25"/>
    <row r="112" spans="2:24" ht="13.5" thickBot="1" x14ac:dyDescent="0.25">
      <c r="B112" s="122" t="s">
        <v>210</v>
      </c>
      <c r="C112" s="189" t="s">
        <v>227</v>
      </c>
      <c r="D112" s="190"/>
      <c r="E112" s="191"/>
    </row>
    <row r="113" spans="2:24" ht="13.5" thickBot="1" x14ac:dyDescent="0.25">
      <c r="B113" s="231" t="s">
        <v>161</v>
      </c>
      <c r="C113" s="232" t="s">
        <v>211</v>
      </c>
      <c r="D113" s="233" t="s">
        <v>212</v>
      </c>
      <c r="E113" s="234" t="s">
        <v>213</v>
      </c>
      <c r="F113" s="232" t="s">
        <v>165</v>
      </c>
      <c r="G113" s="232" t="s">
        <v>233</v>
      </c>
      <c r="H113" s="235" t="s">
        <v>166</v>
      </c>
      <c r="I113" s="233" t="s">
        <v>167</v>
      </c>
      <c r="J113" s="245" t="s">
        <v>235</v>
      </c>
      <c r="K113" s="236" t="s">
        <v>168</v>
      </c>
      <c r="N113" s="192" t="s">
        <v>169</v>
      </c>
      <c r="O113" s="193"/>
      <c r="P113" s="193"/>
      <c r="Q113" s="193"/>
      <c r="R113" s="193"/>
      <c r="S113" s="193"/>
      <c r="T113" s="193"/>
      <c r="U113" s="193"/>
      <c r="V113" s="193"/>
      <c r="W113" s="193"/>
      <c r="X113" s="194"/>
    </row>
    <row r="114" spans="2:24" ht="25.5" x14ac:dyDescent="0.2">
      <c r="B114" s="227" t="s">
        <v>170</v>
      </c>
      <c r="C114" s="124">
        <v>0</v>
      </c>
      <c r="D114" s="125">
        <v>0</v>
      </c>
      <c r="E114" s="126">
        <v>0</v>
      </c>
      <c r="F114" s="265" t="s">
        <v>235</v>
      </c>
      <c r="G114" s="265" t="s">
        <v>235</v>
      </c>
      <c r="H114" s="128" t="s">
        <v>171</v>
      </c>
      <c r="I114" s="247" t="s">
        <v>235</v>
      </c>
      <c r="J114" s="247" t="s">
        <v>235</v>
      </c>
      <c r="K114" s="266" t="s">
        <v>235</v>
      </c>
      <c r="L114" s="131">
        <v>0.06</v>
      </c>
      <c r="N114" s="180" t="s">
        <v>45</v>
      </c>
      <c r="O114" s="195"/>
      <c r="P114" s="195"/>
      <c r="Q114" s="195"/>
      <c r="R114" s="195"/>
      <c r="S114" s="195"/>
      <c r="T114" s="195"/>
      <c r="U114" s="195"/>
      <c r="V114" s="195"/>
      <c r="W114" s="195"/>
      <c r="X114" s="196"/>
    </row>
    <row r="115" spans="2:24" ht="25.5" x14ac:dyDescent="0.2">
      <c r="B115" s="228" t="s">
        <v>172</v>
      </c>
      <c r="C115" s="124">
        <v>0.96740000000000004</v>
      </c>
      <c r="D115" s="125">
        <v>0.95630000000000004</v>
      </c>
      <c r="E115" s="126">
        <v>0.96499999999999997</v>
      </c>
      <c r="F115" s="127">
        <v>0.95</v>
      </c>
      <c r="G115" s="127">
        <v>0.95</v>
      </c>
      <c r="H115" s="128" t="s">
        <v>173</v>
      </c>
      <c r="I115" s="129">
        <f>F115+5%</f>
        <v>1</v>
      </c>
      <c r="J115" s="129">
        <f>F115-5%</f>
        <v>0.89999999999999991</v>
      </c>
      <c r="K115" s="229" t="s">
        <v>214</v>
      </c>
      <c r="L115" s="131">
        <v>0.05</v>
      </c>
      <c r="N115" s="197"/>
      <c r="O115" s="198"/>
      <c r="P115" s="198"/>
      <c r="Q115" s="198"/>
      <c r="R115" s="198"/>
      <c r="S115" s="198"/>
      <c r="T115" s="198"/>
      <c r="U115" s="198"/>
      <c r="V115" s="198"/>
      <c r="W115" s="198"/>
      <c r="X115" s="199"/>
    </row>
    <row r="116" spans="2:24" ht="25.5" x14ac:dyDescent="0.2">
      <c r="B116" s="227" t="s">
        <v>174</v>
      </c>
      <c r="C116" s="124">
        <v>0</v>
      </c>
      <c r="D116" s="125">
        <v>0</v>
      </c>
      <c r="E116" s="126">
        <v>0</v>
      </c>
      <c r="F116" s="265" t="s">
        <v>235</v>
      </c>
      <c r="G116" s="265" t="s">
        <v>235</v>
      </c>
      <c r="H116" s="128" t="s">
        <v>171</v>
      </c>
      <c r="I116" s="247" t="s">
        <v>235</v>
      </c>
      <c r="J116" s="247" t="s">
        <v>235</v>
      </c>
      <c r="K116" s="246" t="s">
        <v>235</v>
      </c>
      <c r="L116" s="131">
        <v>0.06</v>
      </c>
      <c r="N116" s="197"/>
      <c r="O116" s="198"/>
      <c r="P116" s="198"/>
      <c r="Q116" s="198"/>
      <c r="R116" s="198"/>
      <c r="S116" s="198"/>
      <c r="T116" s="198"/>
      <c r="U116" s="198"/>
      <c r="V116" s="198"/>
      <c r="W116" s="198"/>
      <c r="X116" s="199"/>
    </row>
    <row r="117" spans="2:24" x14ac:dyDescent="0.2">
      <c r="B117" s="228" t="s">
        <v>70</v>
      </c>
      <c r="C117" s="124">
        <v>3.2599999999999997E-2</v>
      </c>
      <c r="D117" s="125">
        <v>4.3700000000000003E-2</v>
      </c>
      <c r="E117" s="126">
        <v>3.5000000000000003E-2</v>
      </c>
      <c r="F117" s="127">
        <v>0.05</v>
      </c>
      <c r="G117" s="127">
        <v>0.05</v>
      </c>
      <c r="H117" s="128" t="s">
        <v>173</v>
      </c>
      <c r="I117" s="154">
        <f>F117+5%</f>
        <v>0.1</v>
      </c>
      <c r="J117" s="154">
        <f>F117-5%</f>
        <v>0</v>
      </c>
      <c r="K117" s="230" t="s">
        <v>78</v>
      </c>
      <c r="L117" s="131">
        <v>0.05</v>
      </c>
      <c r="N117" s="197"/>
      <c r="O117" s="198"/>
      <c r="P117" s="198"/>
      <c r="Q117" s="198"/>
      <c r="R117" s="198"/>
      <c r="S117" s="198"/>
      <c r="T117" s="198"/>
      <c r="U117" s="198"/>
      <c r="V117" s="198"/>
      <c r="W117" s="198"/>
      <c r="X117" s="199"/>
    </row>
    <row r="118" spans="2:24" x14ac:dyDescent="0.2">
      <c r="B118" s="228" t="s">
        <v>175</v>
      </c>
      <c r="C118" s="134">
        <f>SUM(C114:C117)</f>
        <v>1</v>
      </c>
      <c r="D118" s="135">
        <f>SUM(D114:D117)</f>
        <v>1</v>
      </c>
      <c r="E118" s="136">
        <f>SUM(E114:E117)</f>
        <v>1</v>
      </c>
      <c r="F118" s="137">
        <v>1</v>
      </c>
      <c r="G118" s="137">
        <v>1</v>
      </c>
      <c r="H118" s="247" t="s">
        <v>235</v>
      </c>
      <c r="I118" s="247" t="s">
        <v>235</v>
      </c>
      <c r="J118" s="247" t="s">
        <v>235</v>
      </c>
      <c r="K118" s="246" t="s">
        <v>235</v>
      </c>
      <c r="N118" s="197"/>
      <c r="O118" s="198"/>
      <c r="P118" s="198"/>
      <c r="Q118" s="198"/>
      <c r="R118" s="198"/>
      <c r="S118" s="198"/>
      <c r="T118" s="198"/>
      <c r="U118" s="198"/>
      <c r="V118" s="198"/>
      <c r="W118" s="198"/>
      <c r="X118" s="199"/>
    </row>
    <row r="119" spans="2:24" ht="13.5" thickBot="1" x14ac:dyDescent="0.25">
      <c r="B119" s="237" t="s">
        <v>176</v>
      </c>
      <c r="C119" s="238">
        <v>0</v>
      </c>
      <c r="D119" s="239">
        <v>0</v>
      </c>
      <c r="E119" s="240">
        <v>0</v>
      </c>
      <c r="F119" s="267" t="s">
        <v>235</v>
      </c>
      <c r="G119" s="267" t="s">
        <v>235</v>
      </c>
      <c r="H119" s="242" t="s">
        <v>171</v>
      </c>
      <c r="I119" s="256" t="s">
        <v>235</v>
      </c>
      <c r="J119" s="256" t="s">
        <v>235</v>
      </c>
      <c r="K119" s="257" t="s">
        <v>235</v>
      </c>
      <c r="L119" s="131">
        <v>0.06</v>
      </c>
      <c r="N119" s="200"/>
      <c r="O119" s="201"/>
      <c r="P119" s="201"/>
      <c r="Q119" s="201"/>
      <c r="R119" s="201"/>
      <c r="S119" s="201"/>
      <c r="T119" s="201"/>
      <c r="U119" s="201"/>
      <c r="V119" s="201"/>
      <c r="W119" s="201"/>
      <c r="X119" s="202"/>
    </row>
    <row r="120" spans="2:24" ht="28.5" x14ac:dyDescent="0.2">
      <c r="B120" s="55" t="s">
        <v>228</v>
      </c>
      <c r="C120" s="158">
        <v>1.5E-3</v>
      </c>
      <c r="D120" s="158">
        <v>1.5E-3</v>
      </c>
      <c r="E120" s="158">
        <v>1.5E-3</v>
      </c>
    </row>
    <row r="121" spans="2:24" ht="13.5" thickBot="1" x14ac:dyDescent="0.25"/>
    <row r="122" spans="2:24" ht="13.5" thickBot="1" x14ac:dyDescent="0.25">
      <c r="B122" s="122" t="s">
        <v>215</v>
      </c>
      <c r="C122" s="189" t="s">
        <v>227</v>
      </c>
      <c r="D122" s="190"/>
      <c r="E122" s="191"/>
    </row>
    <row r="123" spans="2:24" ht="13.5" thickBot="1" x14ac:dyDescent="0.25">
      <c r="B123" s="231" t="s">
        <v>161</v>
      </c>
      <c r="C123" s="232" t="s">
        <v>216</v>
      </c>
      <c r="D123" s="233" t="s">
        <v>217</v>
      </c>
      <c r="E123" s="234" t="s">
        <v>218</v>
      </c>
      <c r="F123" s="232" t="s">
        <v>165</v>
      </c>
      <c r="G123" s="232" t="s">
        <v>233</v>
      </c>
      <c r="H123" s="235" t="s">
        <v>166</v>
      </c>
      <c r="I123" s="233" t="s">
        <v>167</v>
      </c>
      <c r="J123" s="245" t="s">
        <v>235</v>
      </c>
      <c r="K123" s="236" t="s">
        <v>168</v>
      </c>
      <c r="N123" s="192" t="s">
        <v>169</v>
      </c>
      <c r="O123" s="193"/>
      <c r="P123" s="193"/>
      <c r="Q123" s="193"/>
      <c r="R123" s="193"/>
      <c r="S123" s="193"/>
      <c r="T123" s="193"/>
      <c r="U123" s="193"/>
      <c r="V123" s="193"/>
      <c r="W123" s="193"/>
      <c r="X123" s="194"/>
    </row>
    <row r="124" spans="2:24" ht="25.5" x14ac:dyDescent="0.2">
      <c r="B124" s="227" t="s">
        <v>170</v>
      </c>
      <c r="C124" s="124">
        <v>0</v>
      </c>
      <c r="D124" s="125">
        <v>0</v>
      </c>
      <c r="E124" s="126">
        <v>0</v>
      </c>
      <c r="F124" s="265" t="s">
        <v>235</v>
      </c>
      <c r="G124" s="265" t="s">
        <v>235</v>
      </c>
      <c r="H124" s="128" t="s">
        <v>171</v>
      </c>
      <c r="I124" s="247" t="s">
        <v>235</v>
      </c>
      <c r="J124" s="247" t="s">
        <v>235</v>
      </c>
      <c r="K124" s="266" t="s">
        <v>235</v>
      </c>
      <c r="L124" s="131">
        <v>0.06</v>
      </c>
      <c r="N124" s="180" t="s">
        <v>44</v>
      </c>
      <c r="O124" s="195"/>
      <c r="P124" s="195"/>
      <c r="Q124" s="195"/>
      <c r="R124" s="195"/>
      <c r="S124" s="195"/>
      <c r="T124" s="195"/>
      <c r="U124" s="195"/>
      <c r="V124" s="195"/>
      <c r="W124" s="195"/>
      <c r="X124" s="196"/>
    </row>
    <row r="125" spans="2:24" ht="25.5" x14ac:dyDescent="0.2">
      <c r="B125" s="228" t="s">
        <v>172</v>
      </c>
      <c r="C125" s="124">
        <v>0.97409999999999997</v>
      </c>
      <c r="D125" s="125">
        <v>0.91890000000000005</v>
      </c>
      <c r="E125" s="126">
        <v>0.97709999999999997</v>
      </c>
      <c r="F125" s="127">
        <v>0.95</v>
      </c>
      <c r="G125" s="127">
        <v>0.95</v>
      </c>
      <c r="H125" s="128" t="s">
        <v>173</v>
      </c>
      <c r="I125" s="129">
        <f>F125+5%</f>
        <v>1</v>
      </c>
      <c r="J125" s="129">
        <f>F125-5%</f>
        <v>0.89999999999999991</v>
      </c>
      <c r="K125" s="229" t="s">
        <v>28</v>
      </c>
      <c r="L125" s="131">
        <v>0.05</v>
      </c>
      <c r="N125" s="197"/>
      <c r="O125" s="198"/>
      <c r="P125" s="198"/>
      <c r="Q125" s="198"/>
      <c r="R125" s="198"/>
      <c r="S125" s="198"/>
      <c r="T125" s="198"/>
      <c r="U125" s="198"/>
      <c r="V125" s="198"/>
      <c r="W125" s="198"/>
      <c r="X125" s="199"/>
    </row>
    <row r="126" spans="2:24" ht="25.5" x14ac:dyDescent="0.2">
      <c r="B126" s="227" t="s">
        <v>174</v>
      </c>
      <c r="C126" s="124">
        <v>0</v>
      </c>
      <c r="D126" s="125">
        <v>0</v>
      </c>
      <c r="E126" s="126">
        <v>0</v>
      </c>
      <c r="F126" s="265" t="s">
        <v>235</v>
      </c>
      <c r="G126" s="265" t="s">
        <v>235</v>
      </c>
      <c r="H126" s="128" t="s">
        <v>171</v>
      </c>
      <c r="I126" s="247" t="s">
        <v>235</v>
      </c>
      <c r="J126" s="247" t="s">
        <v>235</v>
      </c>
      <c r="K126" s="246" t="s">
        <v>235</v>
      </c>
      <c r="L126" s="131">
        <v>0.06</v>
      </c>
      <c r="N126" s="197"/>
      <c r="O126" s="198"/>
      <c r="P126" s="198"/>
      <c r="Q126" s="198"/>
      <c r="R126" s="198"/>
      <c r="S126" s="198"/>
      <c r="T126" s="198"/>
      <c r="U126" s="198"/>
      <c r="V126" s="198"/>
      <c r="W126" s="198"/>
      <c r="X126" s="199"/>
    </row>
    <row r="127" spans="2:24" x14ac:dyDescent="0.2">
      <c r="B127" s="228" t="s">
        <v>70</v>
      </c>
      <c r="C127" s="124">
        <v>2.5899999999999999E-2</v>
      </c>
      <c r="D127" s="125">
        <v>8.1100000000000005E-2</v>
      </c>
      <c r="E127" s="126">
        <v>2.29E-2</v>
      </c>
      <c r="F127" s="127">
        <v>0.05</v>
      </c>
      <c r="G127" s="127">
        <v>0.05</v>
      </c>
      <c r="H127" s="128" t="s">
        <v>173</v>
      </c>
      <c r="I127" s="154">
        <f>F127+5%</f>
        <v>0.1</v>
      </c>
      <c r="J127" s="154">
        <f>F127-5%</f>
        <v>0</v>
      </c>
      <c r="K127" s="230" t="s">
        <v>78</v>
      </c>
      <c r="L127" s="131">
        <v>0.05</v>
      </c>
      <c r="N127" s="197"/>
      <c r="O127" s="198"/>
      <c r="P127" s="198"/>
      <c r="Q127" s="198"/>
      <c r="R127" s="198"/>
      <c r="S127" s="198"/>
      <c r="T127" s="198"/>
      <c r="U127" s="198"/>
      <c r="V127" s="198"/>
      <c r="W127" s="198"/>
      <c r="X127" s="199"/>
    </row>
    <row r="128" spans="2:24" x14ac:dyDescent="0.2">
      <c r="B128" s="228" t="s">
        <v>175</v>
      </c>
      <c r="C128" s="134">
        <f>SUM(C124:C127)</f>
        <v>1</v>
      </c>
      <c r="D128" s="135">
        <f>SUM(D124:D127)</f>
        <v>1</v>
      </c>
      <c r="E128" s="136">
        <f>SUM(E124:E127)</f>
        <v>1</v>
      </c>
      <c r="F128" s="137">
        <v>1</v>
      </c>
      <c r="G128" s="137">
        <v>1</v>
      </c>
      <c r="H128" s="247" t="s">
        <v>235</v>
      </c>
      <c r="I128" s="247" t="s">
        <v>235</v>
      </c>
      <c r="J128" s="247" t="s">
        <v>235</v>
      </c>
      <c r="K128" s="246" t="s">
        <v>235</v>
      </c>
      <c r="N128" s="197"/>
      <c r="O128" s="198"/>
      <c r="P128" s="198"/>
      <c r="Q128" s="198"/>
      <c r="R128" s="198"/>
      <c r="S128" s="198"/>
      <c r="T128" s="198"/>
      <c r="U128" s="198"/>
      <c r="V128" s="198"/>
      <c r="W128" s="198"/>
      <c r="X128" s="199"/>
    </row>
    <row r="129" spans="2:24" ht="13.5" thickBot="1" x14ac:dyDescent="0.25">
      <c r="B129" s="237" t="s">
        <v>176</v>
      </c>
      <c r="C129" s="238">
        <v>0</v>
      </c>
      <c r="D129" s="239">
        <v>0</v>
      </c>
      <c r="E129" s="240">
        <v>0</v>
      </c>
      <c r="F129" s="267" t="s">
        <v>235</v>
      </c>
      <c r="G129" s="267" t="s">
        <v>235</v>
      </c>
      <c r="H129" s="242" t="s">
        <v>171</v>
      </c>
      <c r="I129" s="256" t="s">
        <v>235</v>
      </c>
      <c r="J129" s="256" t="s">
        <v>235</v>
      </c>
      <c r="K129" s="257" t="s">
        <v>235</v>
      </c>
      <c r="L129" s="131">
        <v>0.06</v>
      </c>
      <c r="N129" s="200"/>
      <c r="O129" s="201"/>
      <c r="P129" s="201"/>
      <c r="Q129" s="201"/>
      <c r="R129" s="201"/>
      <c r="S129" s="201"/>
      <c r="T129" s="201"/>
      <c r="U129" s="201"/>
      <c r="V129" s="201"/>
      <c r="W129" s="201"/>
      <c r="X129" s="202"/>
    </row>
    <row r="130" spans="2:24" ht="28.5" x14ac:dyDescent="0.2">
      <c r="B130" s="55" t="s">
        <v>228</v>
      </c>
      <c r="C130" s="158">
        <v>1.5E-3</v>
      </c>
      <c r="D130" s="158">
        <v>1.5E-3</v>
      </c>
      <c r="E130" s="158">
        <v>1.5E-3</v>
      </c>
    </row>
    <row r="131" spans="2:24" ht="13.5" thickBot="1" x14ac:dyDescent="0.25"/>
    <row r="132" spans="2:24" ht="13.5" thickBot="1" x14ac:dyDescent="0.25">
      <c r="B132" s="122" t="s">
        <v>219</v>
      </c>
      <c r="C132" s="189" t="s">
        <v>227</v>
      </c>
      <c r="D132" s="190"/>
      <c r="E132" s="191"/>
    </row>
    <row r="133" spans="2:24" ht="13.5" thickBot="1" x14ac:dyDescent="0.25">
      <c r="B133" s="231" t="s">
        <v>161</v>
      </c>
      <c r="C133" s="232" t="s">
        <v>216</v>
      </c>
      <c r="D133" s="233" t="s">
        <v>217</v>
      </c>
      <c r="E133" s="234" t="s">
        <v>218</v>
      </c>
      <c r="F133" s="232" t="s">
        <v>165</v>
      </c>
      <c r="G133" s="232" t="s">
        <v>233</v>
      </c>
      <c r="H133" s="235" t="s">
        <v>166</v>
      </c>
      <c r="I133" s="233" t="s">
        <v>167</v>
      </c>
      <c r="J133" s="245" t="s">
        <v>235</v>
      </c>
      <c r="K133" s="236" t="s">
        <v>168</v>
      </c>
      <c r="N133" s="192" t="s">
        <v>169</v>
      </c>
      <c r="O133" s="193"/>
      <c r="P133" s="193"/>
      <c r="Q133" s="193"/>
      <c r="R133" s="193"/>
      <c r="S133" s="193"/>
      <c r="T133" s="193"/>
      <c r="U133" s="193"/>
      <c r="V133" s="193"/>
      <c r="W133" s="193"/>
      <c r="X133" s="194"/>
    </row>
    <row r="134" spans="2:24" ht="25.5" x14ac:dyDescent="0.2">
      <c r="B134" s="227" t="s">
        <v>170</v>
      </c>
      <c r="C134" s="268" t="s">
        <v>235</v>
      </c>
      <c r="D134" s="269" t="s">
        <v>235</v>
      </c>
      <c r="E134" s="270" t="s">
        <v>235</v>
      </c>
      <c r="F134" s="265" t="s">
        <v>235</v>
      </c>
      <c r="G134" s="265" t="s">
        <v>235</v>
      </c>
      <c r="H134" s="128" t="s">
        <v>171</v>
      </c>
      <c r="I134" s="247" t="s">
        <v>235</v>
      </c>
      <c r="J134" s="247" t="s">
        <v>235</v>
      </c>
      <c r="K134" s="266" t="s">
        <v>235</v>
      </c>
      <c r="L134" s="131">
        <v>0.06</v>
      </c>
      <c r="N134" s="180" t="s">
        <v>39</v>
      </c>
      <c r="O134" s="195"/>
      <c r="P134" s="195"/>
      <c r="Q134" s="195"/>
      <c r="R134" s="195"/>
      <c r="S134" s="195"/>
      <c r="T134" s="195"/>
      <c r="U134" s="195"/>
      <c r="V134" s="195"/>
      <c r="W134" s="195"/>
      <c r="X134" s="196"/>
    </row>
    <row r="135" spans="2:24" x14ac:dyDescent="0.2">
      <c r="B135" s="228" t="s">
        <v>172</v>
      </c>
      <c r="C135" s="268" t="s">
        <v>235</v>
      </c>
      <c r="D135" s="269" t="s">
        <v>235</v>
      </c>
      <c r="E135" s="270" t="s">
        <v>235</v>
      </c>
      <c r="F135" s="265" t="s">
        <v>235</v>
      </c>
      <c r="G135" s="265" t="s">
        <v>235</v>
      </c>
      <c r="H135" s="128" t="s">
        <v>173</v>
      </c>
      <c r="I135" s="247" t="s">
        <v>235</v>
      </c>
      <c r="J135" s="247" t="s">
        <v>235</v>
      </c>
      <c r="K135" s="266" t="s">
        <v>235</v>
      </c>
      <c r="L135" s="131">
        <v>0.05</v>
      </c>
      <c r="N135" s="197"/>
      <c r="O135" s="198"/>
      <c r="P135" s="198"/>
      <c r="Q135" s="198"/>
      <c r="R135" s="198"/>
      <c r="S135" s="198"/>
      <c r="T135" s="198"/>
      <c r="U135" s="198"/>
      <c r="V135" s="198"/>
      <c r="W135" s="198"/>
      <c r="X135" s="199"/>
    </row>
    <row r="136" spans="2:24" ht="25.5" x14ac:dyDescent="0.2">
      <c r="B136" s="227" t="s">
        <v>174</v>
      </c>
      <c r="C136" s="268" t="s">
        <v>235</v>
      </c>
      <c r="D136" s="269" t="s">
        <v>235</v>
      </c>
      <c r="E136" s="270" t="s">
        <v>235</v>
      </c>
      <c r="F136" s="265" t="s">
        <v>235</v>
      </c>
      <c r="G136" s="265" t="s">
        <v>235</v>
      </c>
      <c r="H136" s="128" t="s">
        <v>171</v>
      </c>
      <c r="I136" s="247" t="s">
        <v>235</v>
      </c>
      <c r="J136" s="247" t="s">
        <v>235</v>
      </c>
      <c r="K136" s="246" t="s">
        <v>235</v>
      </c>
      <c r="L136" s="131">
        <v>0.06</v>
      </c>
      <c r="N136" s="197"/>
      <c r="O136" s="198"/>
      <c r="P136" s="198"/>
      <c r="Q136" s="198"/>
      <c r="R136" s="198"/>
      <c r="S136" s="198"/>
      <c r="T136" s="198"/>
      <c r="U136" s="198"/>
      <c r="V136" s="198"/>
      <c r="W136" s="198"/>
      <c r="X136" s="199"/>
    </row>
    <row r="137" spans="2:24" x14ac:dyDescent="0.2">
      <c r="B137" s="228" t="s">
        <v>70</v>
      </c>
      <c r="C137" s="124">
        <v>1</v>
      </c>
      <c r="D137" s="125">
        <v>1</v>
      </c>
      <c r="E137" s="126">
        <v>1</v>
      </c>
      <c r="F137" s="127">
        <v>0.95</v>
      </c>
      <c r="G137" s="127">
        <v>0.95</v>
      </c>
      <c r="H137" s="128" t="s">
        <v>173</v>
      </c>
      <c r="I137" s="154">
        <f>F137+5%</f>
        <v>1</v>
      </c>
      <c r="J137" s="154">
        <f>F137-5%</f>
        <v>0.89999999999999991</v>
      </c>
      <c r="K137" s="230" t="s">
        <v>78</v>
      </c>
      <c r="L137" s="131">
        <v>0.05</v>
      </c>
      <c r="N137" s="197"/>
      <c r="O137" s="198"/>
      <c r="P137" s="198"/>
      <c r="Q137" s="198"/>
      <c r="R137" s="198"/>
      <c r="S137" s="198"/>
      <c r="T137" s="198"/>
      <c r="U137" s="198"/>
      <c r="V137" s="198"/>
      <c r="W137" s="198"/>
      <c r="X137" s="199"/>
    </row>
    <row r="138" spans="2:24" x14ac:dyDescent="0.2">
      <c r="B138" s="228" t="s">
        <v>175</v>
      </c>
      <c r="C138" s="134">
        <f>SUM(C134:C137)</f>
        <v>1</v>
      </c>
      <c r="D138" s="135">
        <f>SUM(D134:D137)</f>
        <v>1</v>
      </c>
      <c r="E138" s="136">
        <f>SUM(E134:E137)</f>
        <v>1</v>
      </c>
      <c r="F138" s="137">
        <f>SUM(F137)</f>
        <v>0.95</v>
      </c>
      <c r="G138" s="137">
        <f>SUM(G137)</f>
        <v>0.95</v>
      </c>
      <c r="H138" s="247" t="s">
        <v>235</v>
      </c>
      <c r="I138" s="247" t="s">
        <v>235</v>
      </c>
      <c r="J138" s="247" t="s">
        <v>235</v>
      </c>
      <c r="K138" s="246" t="s">
        <v>235</v>
      </c>
      <c r="N138" s="197"/>
      <c r="O138" s="198"/>
      <c r="P138" s="198"/>
      <c r="Q138" s="198"/>
      <c r="R138" s="198"/>
      <c r="S138" s="198"/>
      <c r="T138" s="198"/>
      <c r="U138" s="198"/>
      <c r="V138" s="198"/>
      <c r="W138" s="198"/>
      <c r="X138" s="199"/>
    </row>
    <row r="139" spans="2:24" ht="13.5" thickBot="1" x14ac:dyDescent="0.25">
      <c r="B139" s="237" t="s">
        <v>176</v>
      </c>
      <c r="C139" s="271" t="s">
        <v>235</v>
      </c>
      <c r="D139" s="272" t="s">
        <v>235</v>
      </c>
      <c r="E139" s="273" t="s">
        <v>235</v>
      </c>
      <c r="F139" s="267" t="s">
        <v>235</v>
      </c>
      <c r="G139" s="267" t="s">
        <v>235</v>
      </c>
      <c r="H139" s="242" t="s">
        <v>171</v>
      </c>
      <c r="I139" s="256" t="s">
        <v>235</v>
      </c>
      <c r="J139" s="256" t="s">
        <v>235</v>
      </c>
      <c r="K139" s="257" t="s">
        <v>235</v>
      </c>
      <c r="L139" s="131">
        <v>0.06</v>
      </c>
      <c r="N139" s="200"/>
      <c r="O139" s="201"/>
      <c r="P139" s="201"/>
      <c r="Q139" s="201"/>
      <c r="R139" s="201"/>
      <c r="S139" s="201"/>
      <c r="T139" s="201"/>
      <c r="U139" s="201"/>
      <c r="V139" s="201"/>
      <c r="W139" s="201"/>
      <c r="X139" s="202"/>
    </row>
    <row r="140" spans="2:24" ht="28.5" x14ac:dyDescent="0.2">
      <c r="B140" s="55" t="s">
        <v>228</v>
      </c>
      <c r="C140" s="158">
        <v>1E-3</v>
      </c>
      <c r="D140" s="158">
        <v>1E-3</v>
      </c>
      <c r="E140" s="158">
        <v>1E-3</v>
      </c>
    </row>
    <row r="141" spans="2:24" ht="13.5" thickBot="1" x14ac:dyDescent="0.25"/>
    <row r="142" spans="2:24" ht="13.5" thickBot="1" x14ac:dyDescent="0.25">
      <c r="B142" s="122" t="s">
        <v>220</v>
      </c>
      <c r="C142" s="189" t="s">
        <v>227</v>
      </c>
      <c r="D142" s="190"/>
      <c r="E142" s="191"/>
    </row>
    <row r="143" spans="2:24" ht="26.25" customHeight="1" thickBot="1" x14ac:dyDescent="0.25">
      <c r="B143" s="231" t="s">
        <v>161</v>
      </c>
      <c r="C143" s="232" t="s">
        <v>220</v>
      </c>
      <c r="D143" s="245" t="s">
        <v>235</v>
      </c>
      <c r="E143" s="249" t="s">
        <v>236</v>
      </c>
      <c r="F143" s="232" t="s">
        <v>165</v>
      </c>
      <c r="G143" s="232" t="s">
        <v>233</v>
      </c>
      <c r="H143" s="235" t="s">
        <v>166</v>
      </c>
      <c r="I143" s="274" t="s">
        <v>167</v>
      </c>
      <c r="J143" s="275" t="s">
        <v>237</v>
      </c>
      <c r="K143" s="236" t="s">
        <v>168</v>
      </c>
      <c r="N143" s="192" t="s">
        <v>169</v>
      </c>
      <c r="O143" s="193"/>
      <c r="P143" s="193"/>
      <c r="Q143" s="193"/>
      <c r="R143" s="193"/>
      <c r="S143" s="193"/>
      <c r="T143" s="193"/>
      <c r="U143" s="193"/>
      <c r="V143" s="193"/>
      <c r="W143" s="193"/>
      <c r="X143" s="194"/>
    </row>
    <row r="144" spans="2:24" ht="25.5" customHeight="1" x14ac:dyDescent="0.2">
      <c r="B144" s="227" t="s">
        <v>170</v>
      </c>
      <c r="C144" s="124">
        <v>0.80530000000000002</v>
      </c>
      <c r="D144" s="250" t="s">
        <v>235</v>
      </c>
      <c r="E144" s="251" t="s">
        <v>235</v>
      </c>
      <c r="F144" s="127">
        <v>0.81</v>
      </c>
      <c r="G144" s="127">
        <v>0.95</v>
      </c>
      <c r="H144" s="128" t="s">
        <v>171</v>
      </c>
      <c r="I144" s="129">
        <f>F144+6%</f>
        <v>0.87000000000000011</v>
      </c>
      <c r="J144" s="129">
        <f>F144-6%</f>
        <v>0.75</v>
      </c>
      <c r="K144" s="229" t="s">
        <v>130</v>
      </c>
      <c r="L144" s="131">
        <v>0.06</v>
      </c>
      <c r="N144" s="180" t="s">
        <v>129</v>
      </c>
      <c r="O144" s="181"/>
      <c r="P144" s="181"/>
      <c r="Q144" s="181"/>
      <c r="R144" s="181"/>
      <c r="S144" s="181"/>
      <c r="T144" s="181"/>
      <c r="U144" s="181"/>
      <c r="V144" s="181"/>
      <c r="W144" s="181"/>
      <c r="X144" s="182"/>
    </row>
    <row r="145" spans="2:24" ht="14.25" customHeight="1" x14ac:dyDescent="0.2">
      <c r="B145" s="228" t="s">
        <v>172</v>
      </c>
      <c r="C145" s="124">
        <v>0.20880000000000001</v>
      </c>
      <c r="D145" s="250" t="s">
        <v>235</v>
      </c>
      <c r="E145" s="251" t="s">
        <v>235</v>
      </c>
      <c r="F145" s="127">
        <v>0.2</v>
      </c>
      <c r="G145" s="127">
        <v>0.3</v>
      </c>
      <c r="H145" s="128" t="s">
        <v>173</v>
      </c>
      <c r="I145" s="129">
        <f>F145+5%</f>
        <v>0.25</v>
      </c>
      <c r="J145" s="129">
        <f>F145-5%</f>
        <v>0.15000000000000002</v>
      </c>
      <c r="K145" s="230" t="s">
        <v>73</v>
      </c>
      <c r="L145" s="131">
        <v>0.05</v>
      </c>
      <c r="N145" s="183"/>
      <c r="O145" s="184"/>
      <c r="P145" s="184"/>
      <c r="Q145" s="184"/>
      <c r="R145" s="184"/>
      <c r="S145" s="184"/>
      <c r="T145" s="184"/>
      <c r="U145" s="184"/>
      <c r="V145" s="184"/>
      <c r="W145" s="184"/>
      <c r="X145" s="185"/>
    </row>
    <row r="146" spans="2:24" ht="25.5" x14ac:dyDescent="0.2">
      <c r="B146" s="227" t="s">
        <v>174</v>
      </c>
      <c r="C146" s="124">
        <v>0.14729999999999999</v>
      </c>
      <c r="D146" s="250" t="s">
        <v>235</v>
      </c>
      <c r="E146" s="251" t="s">
        <v>235</v>
      </c>
      <c r="F146" s="127">
        <v>0.15</v>
      </c>
      <c r="G146" s="127">
        <v>0.06</v>
      </c>
      <c r="H146" s="128" t="s">
        <v>171</v>
      </c>
      <c r="I146" s="129">
        <f t="shared" ref="I146" si="37">F146+6%</f>
        <v>0.21</v>
      </c>
      <c r="J146" s="129">
        <f t="shared" ref="J146" si="38">F146-6%</f>
        <v>0.09</v>
      </c>
      <c r="K146" s="230" t="s">
        <v>74</v>
      </c>
      <c r="L146" s="131">
        <v>0.06</v>
      </c>
      <c r="N146" s="183"/>
      <c r="O146" s="184"/>
      <c r="P146" s="184"/>
      <c r="Q146" s="184"/>
      <c r="R146" s="184"/>
      <c r="S146" s="184"/>
      <c r="T146" s="184"/>
      <c r="U146" s="184"/>
      <c r="V146" s="184"/>
      <c r="W146" s="184"/>
      <c r="X146" s="185"/>
    </row>
    <row r="147" spans="2:24" ht="25.5" x14ac:dyDescent="0.2">
      <c r="B147" s="227" t="s">
        <v>67</v>
      </c>
      <c r="C147" s="124">
        <v>0</v>
      </c>
      <c r="D147" s="250" t="s">
        <v>235</v>
      </c>
      <c r="E147" s="251" t="s">
        <v>235</v>
      </c>
      <c r="F147" s="127">
        <v>0.05</v>
      </c>
      <c r="G147" s="127">
        <v>0.05</v>
      </c>
      <c r="H147" s="128" t="s">
        <v>173</v>
      </c>
      <c r="I147" s="129">
        <f t="shared" ref="I147:I148" si="39">F147+5%</f>
        <v>0.1</v>
      </c>
      <c r="J147" s="129">
        <f t="shared" ref="J147:J148" si="40">F147-5%</f>
        <v>0</v>
      </c>
      <c r="K147" s="229" t="s">
        <v>76</v>
      </c>
      <c r="L147" s="131"/>
      <c r="N147" s="183"/>
      <c r="O147" s="184"/>
      <c r="P147" s="184"/>
      <c r="Q147" s="184"/>
      <c r="R147" s="184"/>
      <c r="S147" s="184"/>
      <c r="T147" s="184"/>
      <c r="U147" s="184"/>
      <c r="V147" s="184"/>
      <c r="W147" s="184"/>
      <c r="X147" s="185"/>
    </row>
    <row r="148" spans="2:24" ht="14.25" customHeight="1" x14ac:dyDescent="0.2">
      <c r="B148" s="227" t="s">
        <v>68</v>
      </c>
      <c r="C148" s="124">
        <v>0</v>
      </c>
      <c r="D148" s="250" t="s">
        <v>235</v>
      </c>
      <c r="E148" s="251" t="s">
        <v>235</v>
      </c>
      <c r="F148" s="127">
        <v>0.05</v>
      </c>
      <c r="G148" s="127">
        <v>0.05</v>
      </c>
      <c r="H148" s="128" t="s">
        <v>173</v>
      </c>
      <c r="I148" s="129">
        <f t="shared" si="39"/>
        <v>0.1</v>
      </c>
      <c r="J148" s="129">
        <f t="shared" si="40"/>
        <v>0</v>
      </c>
      <c r="K148" s="230" t="s">
        <v>77</v>
      </c>
      <c r="L148" s="131"/>
      <c r="N148" s="183"/>
      <c r="O148" s="184"/>
      <c r="P148" s="184"/>
      <c r="Q148" s="184"/>
      <c r="R148" s="184"/>
      <c r="S148" s="184"/>
      <c r="T148" s="184"/>
      <c r="U148" s="184"/>
      <c r="V148" s="184"/>
      <c r="W148" s="184"/>
      <c r="X148" s="185"/>
    </row>
    <row r="149" spans="2:24" ht="14.25" customHeight="1" x14ac:dyDescent="0.2">
      <c r="B149" s="228" t="s">
        <v>69</v>
      </c>
      <c r="C149" s="124">
        <v>0</v>
      </c>
      <c r="D149" s="250" t="s">
        <v>235</v>
      </c>
      <c r="E149" s="251" t="s">
        <v>235</v>
      </c>
      <c r="F149" s="127">
        <v>0.05</v>
      </c>
      <c r="G149" s="127">
        <v>0.05</v>
      </c>
      <c r="H149" s="128" t="s">
        <v>173</v>
      </c>
      <c r="I149" s="129">
        <f>F149+5%</f>
        <v>0.1</v>
      </c>
      <c r="J149" s="129">
        <f>F149-5%</f>
        <v>0</v>
      </c>
      <c r="K149" s="230" t="s">
        <v>78</v>
      </c>
      <c r="L149" s="131"/>
      <c r="N149" s="183"/>
      <c r="O149" s="184"/>
      <c r="P149" s="184"/>
      <c r="Q149" s="184"/>
      <c r="R149" s="184"/>
      <c r="S149" s="184"/>
      <c r="T149" s="184"/>
      <c r="U149" s="184"/>
      <c r="V149" s="184"/>
      <c r="W149" s="184"/>
      <c r="X149" s="185"/>
    </row>
    <row r="150" spans="2:24" ht="14.25" customHeight="1" x14ac:dyDescent="0.2">
      <c r="B150" s="228" t="s">
        <v>107</v>
      </c>
      <c r="C150" s="124">
        <v>0</v>
      </c>
      <c r="D150" s="250" t="s">
        <v>235</v>
      </c>
      <c r="E150" s="251" t="s">
        <v>235</v>
      </c>
      <c r="F150" s="127">
        <v>0.05</v>
      </c>
      <c r="G150" s="127">
        <v>0.05</v>
      </c>
      <c r="H150" s="128" t="s">
        <v>173</v>
      </c>
      <c r="I150" s="129">
        <f>F150+5%</f>
        <v>0.1</v>
      </c>
      <c r="J150" s="129">
        <f>F150-5%</f>
        <v>0</v>
      </c>
      <c r="K150" s="230" t="s">
        <v>78</v>
      </c>
      <c r="L150" s="131">
        <v>0.05</v>
      </c>
      <c r="N150" s="183"/>
      <c r="O150" s="184"/>
      <c r="P150" s="184"/>
      <c r="Q150" s="184"/>
      <c r="R150" s="184"/>
      <c r="S150" s="184"/>
      <c r="T150" s="184"/>
      <c r="U150" s="184"/>
      <c r="V150" s="184"/>
      <c r="W150" s="184"/>
      <c r="X150" s="185"/>
    </row>
    <row r="151" spans="2:24" ht="14.25" customHeight="1" x14ac:dyDescent="0.2">
      <c r="B151" s="228" t="s">
        <v>70</v>
      </c>
      <c r="C151" s="124">
        <v>5.3499999999999999E-2</v>
      </c>
      <c r="D151" s="250" t="s">
        <v>235</v>
      </c>
      <c r="E151" s="251" t="s">
        <v>235</v>
      </c>
      <c r="F151" s="127">
        <v>0.05</v>
      </c>
      <c r="G151" s="127">
        <v>0.12</v>
      </c>
      <c r="H151" s="128" t="s">
        <v>173</v>
      </c>
      <c r="I151" s="129">
        <f>F151+5%</f>
        <v>0.1</v>
      </c>
      <c r="J151" s="129">
        <f>F151-5%</f>
        <v>0</v>
      </c>
      <c r="K151" s="230" t="s">
        <v>78</v>
      </c>
      <c r="L151" s="131"/>
      <c r="N151" s="183"/>
      <c r="O151" s="184"/>
      <c r="P151" s="184"/>
      <c r="Q151" s="184"/>
      <c r="R151" s="184"/>
      <c r="S151" s="184"/>
      <c r="T151" s="184"/>
      <c r="U151" s="184"/>
      <c r="V151" s="184"/>
      <c r="W151" s="184"/>
      <c r="X151" s="185"/>
    </row>
    <row r="152" spans="2:24" ht="14.25" customHeight="1" x14ac:dyDescent="0.2">
      <c r="B152" s="228" t="s">
        <v>71</v>
      </c>
      <c r="C152" s="124">
        <v>0</v>
      </c>
      <c r="D152" s="250" t="s">
        <v>235</v>
      </c>
      <c r="E152" s="251" t="s">
        <v>235</v>
      </c>
      <c r="F152" s="127">
        <v>0.05</v>
      </c>
      <c r="G152" s="127">
        <v>0.05</v>
      </c>
      <c r="H152" s="128" t="s">
        <v>173</v>
      </c>
      <c r="I152" s="129">
        <f t="shared" ref="I152" si="41">F152+5%</f>
        <v>0.1</v>
      </c>
      <c r="J152" s="129">
        <f t="shared" ref="J152" si="42">F152-5%</f>
        <v>0</v>
      </c>
      <c r="K152" s="246" t="s">
        <v>235</v>
      </c>
      <c r="N152" s="183"/>
      <c r="O152" s="184"/>
      <c r="P152" s="184"/>
      <c r="Q152" s="184"/>
      <c r="R152" s="184"/>
      <c r="S152" s="184"/>
      <c r="T152" s="184"/>
      <c r="U152" s="184"/>
      <c r="V152" s="184"/>
      <c r="W152" s="184"/>
      <c r="X152" s="185"/>
    </row>
    <row r="153" spans="2:24" ht="14.25" customHeight="1" x14ac:dyDescent="0.2">
      <c r="B153" s="228" t="s">
        <v>175</v>
      </c>
      <c r="C153" s="134">
        <f>SUM(C144:C152)</f>
        <v>1.2149000000000001</v>
      </c>
      <c r="D153" s="252" t="s">
        <v>235</v>
      </c>
      <c r="E153" s="253" t="s">
        <v>235</v>
      </c>
      <c r="F153" s="137">
        <f>SUM(F144:F152)</f>
        <v>1.4600000000000002</v>
      </c>
      <c r="G153" s="137">
        <f>SUM(G144:G152)</f>
        <v>1.6800000000000004</v>
      </c>
      <c r="H153" s="247" t="s">
        <v>235</v>
      </c>
      <c r="I153" s="247" t="s">
        <v>235</v>
      </c>
      <c r="J153" s="247" t="s">
        <v>235</v>
      </c>
      <c r="K153" s="246" t="s">
        <v>235</v>
      </c>
      <c r="L153" s="131">
        <v>0.06</v>
      </c>
      <c r="N153" s="183"/>
      <c r="O153" s="184"/>
      <c r="P153" s="184"/>
      <c r="Q153" s="184"/>
      <c r="R153" s="184"/>
      <c r="S153" s="184"/>
      <c r="T153" s="184"/>
      <c r="U153" s="184"/>
      <c r="V153" s="184"/>
      <c r="W153" s="184"/>
      <c r="X153" s="185"/>
    </row>
    <row r="154" spans="2:24" ht="15" customHeight="1" thickBot="1" x14ac:dyDescent="0.25">
      <c r="B154" s="237" t="s">
        <v>176</v>
      </c>
      <c r="C154" s="238">
        <v>0.29449999999999998</v>
      </c>
      <c r="D154" s="254" t="s">
        <v>235</v>
      </c>
      <c r="E154" s="255" t="s">
        <v>235</v>
      </c>
      <c r="F154" s="241">
        <v>0.3</v>
      </c>
      <c r="G154" s="241">
        <v>0.3</v>
      </c>
      <c r="H154" s="242" t="s">
        <v>171</v>
      </c>
      <c r="I154" s="243">
        <f t="shared" ref="I154" si="43">F154+6%</f>
        <v>0.36</v>
      </c>
      <c r="J154" s="243">
        <f t="shared" ref="J154" si="44">F154-6%</f>
        <v>0.24</v>
      </c>
      <c r="K154" s="244" t="s">
        <v>79</v>
      </c>
      <c r="N154" s="186"/>
      <c r="O154" s="187"/>
      <c r="P154" s="187"/>
      <c r="Q154" s="187"/>
      <c r="R154" s="187"/>
      <c r="S154" s="187"/>
      <c r="T154" s="187"/>
      <c r="U154" s="187"/>
      <c r="V154" s="187"/>
      <c r="W154" s="187"/>
      <c r="X154" s="188"/>
    </row>
    <row r="155" spans="2:24" ht="28.5" x14ac:dyDescent="0.2">
      <c r="B155" s="55" t="s">
        <v>228</v>
      </c>
      <c r="C155" s="158">
        <v>2E-3</v>
      </c>
    </row>
    <row r="156" spans="2:24" ht="13.5" thickBot="1" x14ac:dyDescent="0.25"/>
    <row r="157" spans="2:24" ht="13.5" thickBot="1" x14ac:dyDescent="0.25">
      <c r="B157" s="122" t="s">
        <v>221</v>
      </c>
      <c r="C157" s="189" t="s">
        <v>227</v>
      </c>
      <c r="D157" s="190"/>
      <c r="E157" s="191"/>
    </row>
    <row r="158" spans="2:24" ht="13.5" thickBot="1" x14ac:dyDescent="0.25">
      <c r="B158" s="231" t="s">
        <v>161</v>
      </c>
      <c r="C158" s="232" t="s">
        <v>221</v>
      </c>
      <c r="D158" s="245" t="s">
        <v>235</v>
      </c>
      <c r="E158" s="249" t="s">
        <v>236</v>
      </c>
      <c r="F158" s="232" t="s">
        <v>165</v>
      </c>
      <c r="G158" s="232" t="s">
        <v>234</v>
      </c>
      <c r="H158" s="235" t="s">
        <v>166</v>
      </c>
      <c r="I158" s="233" t="s">
        <v>167</v>
      </c>
      <c r="J158" s="245" t="s">
        <v>237</v>
      </c>
      <c r="K158" s="236" t="s">
        <v>168</v>
      </c>
      <c r="N158" s="192" t="s">
        <v>169</v>
      </c>
      <c r="O158" s="193"/>
      <c r="P158" s="193"/>
      <c r="Q158" s="193"/>
      <c r="R158" s="193"/>
      <c r="S158" s="193"/>
      <c r="T158" s="193"/>
      <c r="U158" s="193"/>
      <c r="V158" s="193"/>
      <c r="W158" s="193"/>
      <c r="X158" s="194"/>
    </row>
    <row r="159" spans="2:24" ht="25.5" x14ac:dyDescent="0.2">
      <c r="B159" s="227" t="s">
        <v>170</v>
      </c>
      <c r="C159" s="124">
        <v>0.8296</v>
      </c>
      <c r="D159" s="250" t="s">
        <v>235</v>
      </c>
      <c r="E159" s="251" t="s">
        <v>235</v>
      </c>
      <c r="F159" s="127">
        <v>0.8</v>
      </c>
      <c r="G159" s="127">
        <v>0.94</v>
      </c>
      <c r="H159" s="128" t="s">
        <v>171</v>
      </c>
      <c r="I159" s="129">
        <v>1</v>
      </c>
      <c r="J159" s="129">
        <v>0.88</v>
      </c>
      <c r="K159" s="229" t="s">
        <v>202</v>
      </c>
      <c r="L159" s="131">
        <v>0.06</v>
      </c>
      <c r="N159" s="180" t="s">
        <v>53</v>
      </c>
      <c r="O159" s="181"/>
      <c r="P159" s="181"/>
      <c r="Q159" s="181"/>
      <c r="R159" s="181"/>
      <c r="S159" s="181"/>
      <c r="T159" s="181"/>
      <c r="U159" s="181"/>
      <c r="V159" s="181"/>
      <c r="W159" s="181"/>
      <c r="X159" s="182"/>
    </row>
    <row r="160" spans="2:24" x14ac:dyDescent="0.2">
      <c r="B160" s="228" t="s">
        <v>172</v>
      </c>
      <c r="C160" s="124">
        <v>0.25159999999999999</v>
      </c>
      <c r="D160" s="250" t="s">
        <v>235</v>
      </c>
      <c r="E160" s="251" t="s">
        <v>235</v>
      </c>
      <c r="F160" s="127">
        <v>0.25</v>
      </c>
      <c r="G160" s="127">
        <v>0.25</v>
      </c>
      <c r="H160" s="128" t="s">
        <v>173</v>
      </c>
      <c r="I160" s="129">
        <f>F160+5%</f>
        <v>0.3</v>
      </c>
      <c r="J160" s="129">
        <f>F160-5%</f>
        <v>0.2</v>
      </c>
      <c r="K160" s="230" t="s">
        <v>73</v>
      </c>
      <c r="L160" s="131">
        <v>0.05</v>
      </c>
      <c r="N160" s="183"/>
      <c r="O160" s="184"/>
      <c r="P160" s="184"/>
      <c r="Q160" s="184"/>
      <c r="R160" s="184"/>
      <c r="S160" s="184"/>
      <c r="T160" s="184"/>
      <c r="U160" s="184"/>
      <c r="V160" s="184"/>
      <c r="W160" s="184"/>
      <c r="X160" s="185"/>
    </row>
    <row r="161" spans="2:24" ht="25.5" x14ac:dyDescent="0.2">
      <c r="B161" s="227" t="s">
        <v>174</v>
      </c>
      <c r="C161" s="124">
        <v>0.1404</v>
      </c>
      <c r="D161" s="250" t="s">
        <v>235</v>
      </c>
      <c r="E161" s="251" t="s">
        <v>235</v>
      </c>
      <c r="F161" s="127">
        <v>0.14000000000000001</v>
      </c>
      <c r="G161" s="127">
        <v>0.14000000000000001</v>
      </c>
      <c r="H161" s="128" t="s">
        <v>171</v>
      </c>
      <c r="I161" s="129">
        <f t="shared" ref="I161" si="45">F161+6%</f>
        <v>0.2</v>
      </c>
      <c r="J161" s="129">
        <f t="shared" ref="J161" si="46">F161-6%</f>
        <v>8.0000000000000016E-2</v>
      </c>
      <c r="K161" s="230" t="s">
        <v>74</v>
      </c>
      <c r="L161" s="131">
        <v>0.06</v>
      </c>
      <c r="N161" s="183"/>
      <c r="O161" s="184"/>
      <c r="P161" s="184"/>
      <c r="Q161" s="184"/>
      <c r="R161" s="184"/>
      <c r="S161" s="184"/>
      <c r="T161" s="184"/>
      <c r="U161" s="184"/>
      <c r="V161" s="184"/>
      <c r="W161" s="184"/>
      <c r="X161" s="185"/>
    </row>
    <row r="162" spans="2:24" x14ac:dyDescent="0.2">
      <c r="B162" s="228" t="s">
        <v>70</v>
      </c>
      <c r="C162" s="124">
        <v>0.1497</v>
      </c>
      <c r="D162" s="250" t="s">
        <v>235</v>
      </c>
      <c r="E162" s="251" t="s">
        <v>235</v>
      </c>
      <c r="F162" s="127">
        <v>0.15</v>
      </c>
      <c r="G162" s="127">
        <v>0.15</v>
      </c>
      <c r="H162" s="128" t="s">
        <v>173</v>
      </c>
      <c r="I162" s="154">
        <f>F162+5%</f>
        <v>0.2</v>
      </c>
      <c r="J162" s="154">
        <f>F162-5%</f>
        <v>9.9999999999999992E-2</v>
      </c>
      <c r="K162" s="230" t="s">
        <v>78</v>
      </c>
      <c r="L162" s="131">
        <v>0.05</v>
      </c>
      <c r="N162" s="183"/>
      <c r="O162" s="184"/>
      <c r="P162" s="184"/>
      <c r="Q162" s="184"/>
      <c r="R162" s="184"/>
      <c r="S162" s="184"/>
      <c r="T162" s="184"/>
      <c r="U162" s="184"/>
      <c r="V162" s="184"/>
      <c r="W162" s="184"/>
      <c r="X162" s="185"/>
    </row>
    <row r="163" spans="2:24" x14ac:dyDescent="0.2">
      <c r="B163" s="228" t="s">
        <v>175</v>
      </c>
      <c r="C163" s="134">
        <f>SUM(C159:C162)</f>
        <v>1.3713</v>
      </c>
      <c r="D163" s="252" t="s">
        <v>235</v>
      </c>
      <c r="E163" s="253" t="s">
        <v>235</v>
      </c>
      <c r="F163" s="137">
        <f>SUM(F159:F162)</f>
        <v>1.3399999999999999</v>
      </c>
      <c r="G163" s="137">
        <f>SUM(G159:G162)</f>
        <v>1.48</v>
      </c>
      <c r="H163" s="247" t="s">
        <v>235</v>
      </c>
      <c r="I163" s="247" t="s">
        <v>235</v>
      </c>
      <c r="J163" s="247" t="s">
        <v>235</v>
      </c>
      <c r="K163" s="246" t="s">
        <v>235</v>
      </c>
      <c r="N163" s="183"/>
      <c r="O163" s="184"/>
      <c r="P163" s="184"/>
      <c r="Q163" s="184"/>
      <c r="R163" s="184"/>
      <c r="S163" s="184"/>
      <c r="T163" s="184"/>
      <c r="U163" s="184"/>
      <c r="V163" s="184"/>
      <c r="W163" s="184"/>
      <c r="X163" s="185"/>
    </row>
    <row r="164" spans="2:24" ht="13.5" thickBot="1" x14ac:dyDescent="0.25">
      <c r="B164" s="237" t="s">
        <v>176</v>
      </c>
      <c r="C164" s="238">
        <v>0.2354</v>
      </c>
      <c r="D164" s="254" t="s">
        <v>235</v>
      </c>
      <c r="E164" s="255" t="s">
        <v>235</v>
      </c>
      <c r="F164" s="241">
        <v>0.24</v>
      </c>
      <c r="G164" s="241">
        <v>0.24</v>
      </c>
      <c r="H164" s="242" t="s">
        <v>171</v>
      </c>
      <c r="I164" s="243">
        <f t="shared" ref="I164" si="47">F164+6%</f>
        <v>0.3</v>
      </c>
      <c r="J164" s="243">
        <f t="shared" ref="J164" si="48">F164-6%</f>
        <v>0.18</v>
      </c>
      <c r="K164" s="244" t="s">
        <v>79</v>
      </c>
      <c r="L164" s="131">
        <v>0.06</v>
      </c>
      <c r="N164" s="186"/>
      <c r="O164" s="187"/>
      <c r="P164" s="187"/>
      <c r="Q164" s="187"/>
      <c r="R164" s="187"/>
      <c r="S164" s="187"/>
      <c r="T164" s="187"/>
      <c r="U164" s="187"/>
      <c r="V164" s="187"/>
      <c r="W164" s="187"/>
      <c r="X164" s="188"/>
    </row>
    <row r="165" spans="2:24" ht="28.5" x14ac:dyDescent="0.2">
      <c r="B165" s="55" t="s">
        <v>228</v>
      </c>
      <c r="C165" s="158">
        <v>1.5E-3</v>
      </c>
    </row>
    <row r="166" spans="2:24" ht="13.5" thickBot="1" x14ac:dyDescent="0.25"/>
    <row r="167" spans="2:24" ht="13.5" thickBot="1" x14ac:dyDescent="0.25">
      <c r="B167" s="122" t="s">
        <v>222</v>
      </c>
      <c r="C167" s="189" t="s">
        <v>227</v>
      </c>
      <c r="D167" s="190"/>
      <c r="E167" s="191"/>
    </row>
    <row r="168" spans="2:24" ht="13.5" thickBot="1" x14ac:dyDescent="0.25">
      <c r="B168" s="231" t="s">
        <v>161</v>
      </c>
      <c r="C168" s="232" t="s">
        <v>222</v>
      </c>
      <c r="D168" s="245" t="s">
        <v>235</v>
      </c>
      <c r="E168" s="249" t="s">
        <v>236</v>
      </c>
      <c r="F168" s="232" t="s">
        <v>165</v>
      </c>
      <c r="G168" s="232" t="s">
        <v>233</v>
      </c>
      <c r="H168" s="235" t="s">
        <v>166</v>
      </c>
      <c r="I168" s="233" t="s">
        <v>167</v>
      </c>
      <c r="J168" s="245" t="s">
        <v>237</v>
      </c>
      <c r="K168" s="236" t="s">
        <v>168</v>
      </c>
      <c r="N168" s="192" t="s">
        <v>169</v>
      </c>
      <c r="O168" s="193"/>
      <c r="P168" s="193"/>
      <c r="Q168" s="193"/>
      <c r="R168" s="193"/>
      <c r="S168" s="193"/>
      <c r="T168" s="193"/>
      <c r="U168" s="193"/>
      <c r="V168" s="193"/>
      <c r="W168" s="193"/>
      <c r="X168" s="194"/>
    </row>
    <row r="169" spans="2:24" ht="25.5" x14ac:dyDescent="0.2">
      <c r="B169" s="227" t="s">
        <v>170</v>
      </c>
      <c r="C169" s="124">
        <v>0.17080000000000001</v>
      </c>
      <c r="D169" s="250" t="s">
        <v>235</v>
      </c>
      <c r="E169" s="251" t="s">
        <v>235</v>
      </c>
      <c r="F169" s="127">
        <v>0.17</v>
      </c>
      <c r="G169" s="160">
        <v>0.2</v>
      </c>
      <c r="H169" s="128" t="s">
        <v>171</v>
      </c>
      <c r="I169" s="129">
        <f>G169+6%</f>
        <v>0.26</v>
      </c>
      <c r="J169" s="129">
        <f>G169-6%</f>
        <v>0.14000000000000001</v>
      </c>
      <c r="K169" s="229" t="s">
        <v>223</v>
      </c>
      <c r="L169" s="131">
        <v>0.06</v>
      </c>
      <c r="N169" s="180" t="s">
        <v>54</v>
      </c>
      <c r="O169" s="181"/>
      <c r="P169" s="181"/>
      <c r="Q169" s="181"/>
      <c r="R169" s="181"/>
      <c r="S169" s="181"/>
      <c r="T169" s="181"/>
      <c r="U169" s="181"/>
      <c r="V169" s="181"/>
      <c r="W169" s="181"/>
      <c r="X169" s="182"/>
    </row>
    <row r="170" spans="2:24" x14ac:dyDescent="0.2">
      <c r="B170" s="228" t="s">
        <v>172</v>
      </c>
      <c r="C170" s="124">
        <v>0.25990000000000002</v>
      </c>
      <c r="D170" s="250" t="s">
        <v>235</v>
      </c>
      <c r="E170" s="251" t="s">
        <v>235</v>
      </c>
      <c r="F170" s="127">
        <v>0.26</v>
      </c>
      <c r="G170" s="160">
        <v>0.25</v>
      </c>
      <c r="H170" s="128" t="s">
        <v>173</v>
      </c>
      <c r="I170" s="129">
        <f>G170+5%</f>
        <v>0.3</v>
      </c>
      <c r="J170" s="129">
        <f>G170-5%</f>
        <v>0.2</v>
      </c>
      <c r="K170" s="230" t="s">
        <v>224</v>
      </c>
      <c r="L170" s="131">
        <v>0.05</v>
      </c>
      <c r="N170" s="183"/>
      <c r="O170" s="184"/>
      <c r="P170" s="184"/>
      <c r="Q170" s="184"/>
      <c r="R170" s="184"/>
      <c r="S170" s="184"/>
      <c r="T170" s="184"/>
      <c r="U170" s="184"/>
      <c r="V170" s="184"/>
      <c r="W170" s="184"/>
      <c r="X170" s="185"/>
    </row>
    <row r="171" spans="2:24" ht="25.5" x14ac:dyDescent="0.2">
      <c r="B171" s="227" t="s">
        <v>174</v>
      </c>
      <c r="C171" s="124">
        <v>0.33689999999999998</v>
      </c>
      <c r="D171" s="250" t="s">
        <v>235</v>
      </c>
      <c r="E171" s="251" t="s">
        <v>235</v>
      </c>
      <c r="F171" s="127">
        <v>0.34</v>
      </c>
      <c r="G171" s="127">
        <v>0.34</v>
      </c>
      <c r="H171" s="128" t="s">
        <v>171</v>
      </c>
      <c r="I171" s="129">
        <f t="shared" ref="I171" si="49">F171+6%</f>
        <v>0.4</v>
      </c>
      <c r="J171" s="129">
        <f t="shared" ref="J171" si="50">F171-6%</f>
        <v>0.28000000000000003</v>
      </c>
      <c r="K171" s="230" t="s">
        <v>224</v>
      </c>
      <c r="L171" s="131">
        <v>0.06</v>
      </c>
      <c r="N171" s="183"/>
      <c r="O171" s="184"/>
      <c r="P171" s="184"/>
      <c r="Q171" s="184"/>
      <c r="R171" s="184"/>
      <c r="S171" s="184"/>
      <c r="T171" s="184"/>
      <c r="U171" s="184"/>
      <c r="V171" s="184"/>
      <c r="W171" s="184"/>
      <c r="X171" s="185"/>
    </row>
    <row r="172" spans="2:24" x14ac:dyDescent="0.2">
      <c r="B172" s="228" t="s">
        <v>70</v>
      </c>
      <c r="C172" s="124">
        <v>0.23269999999999999</v>
      </c>
      <c r="D172" s="250" t="s">
        <v>235</v>
      </c>
      <c r="E172" s="251" t="s">
        <v>235</v>
      </c>
      <c r="F172" s="127">
        <v>0.15</v>
      </c>
      <c r="G172" s="160">
        <v>0.21</v>
      </c>
      <c r="H172" s="128" t="s">
        <v>173</v>
      </c>
      <c r="I172" s="154">
        <f>G172+5%</f>
        <v>0.26</v>
      </c>
      <c r="J172" s="154">
        <f>G172-5%</f>
        <v>0.15999999999999998</v>
      </c>
      <c r="K172" s="230" t="s">
        <v>78</v>
      </c>
      <c r="L172" s="131">
        <v>0.05</v>
      </c>
      <c r="N172" s="183"/>
      <c r="O172" s="184"/>
      <c r="P172" s="184"/>
      <c r="Q172" s="184"/>
      <c r="R172" s="184"/>
      <c r="S172" s="184"/>
      <c r="T172" s="184"/>
      <c r="U172" s="184"/>
      <c r="V172" s="184"/>
      <c r="W172" s="184"/>
      <c r="X172" s="185"/>
    </row>
    <row r="173" spans="2:24" x14ac:dyDescent="0.2">
      <c r="B173" s="228" t="s">
        <v>175</v>
      </c>
      <c r="C173" s="134">
        <f>SUM(C169:C172)</f>
        <v>1.0003</v>
      </c>
      <c r="D173" s="252" t="s">
        <v>235</v>
      </c>
      <c r="E173" s="253" t="s">
        <v>235</v>
      </c>
      <c r="F173" s="137">
        <f>SUM(F169:F172)</f>
        <v>0.92</v>
      </c>
      <c r="G173" s="137">
        <f>SUM(G169:G172)</f>
        <v>1</v>
      </c>
      <c r="H173" s="247" t="s">
        <v>235</v>
      </c>
      <c r="I173" s="247" t="s">
        <v>235</v>
      </c>
      <c r="J173" s="247" t="s">
        <v>235</v>
      </c>
      <c r="K173" s="246" t="s">
        <v>235</v>
      </c>
      <c r="N173" s="183"/>
      <c r="O173" s="184"/>
      <c r="P173" s="184"/>
      <c r="Q173" s="184"/>
      <c r="R173" s="184"/>
      <c r="S173" s="184"/>
      <c r="T173" s="184"/>
      <c r="U173" s="184"/>
      <c r="V173" s="184"/>
      <c r="W173" s="184"/>
      <c r="X173" s="185"/>
    </row>
    <row r="174" spans="2:24" ht="13.5" thickBot="1" x14ac:dyDescent="0.25">
      <c r="B174" s="237" t="s">
        <v>176</v>
      </c>
      <c r="C174" s="238">
        <v>0.81200000000000006</v>
      </c>
      <c r="D174" s="254" t="s">
        <v>235</v>
      </c>
      <c r="E174" s="255" t="s">
        <v>235</v>
      </c>
      <c r="F174" s="241">
        <v>0.81</v>
      </c>
      <c r="G174" s="241">
        <v>0.81</v>
      </c>
      <c r="H174" s="242" t="s">
        <v>171</v>
      </c>
      <c r="I174" s="243">
        <f t="shared" ref="I174" si="51">F174+6%</f>
        <v>0.87000000000000011</v>
      </c>
      <c r="J174" s="243">
        <f t="shared" ref="J174" si="52">F174-6%</f>
        <v>0.75</v>
      </c>
      <c r="K174" s="244" t="s">
        <v>79</v>
      </c>
      <c r="L174" s="131">
        <v>0.06</v>
      </c>
      <c r="N174" s="186"/>
      <c r="O174" s="187"/>
      <c r="P174" s="187"/>
      <c r="Q174" s="187"/>
      <c r="R174" s="187"/>
      <c r="S174" s="187"/>
      <c r="T174" s="187"/>
      <c r="U174" s="187"/>
      <c r="V174" s="187"/>
      <c r="W174" s="187"/>
      <c r="X174" s="188"/>
    </row>
    <row r="175" spans="2:24" ht="28.5" x14ac:dyDescent="0.2">
      <c r="B175" s="55" t="s">
        <v>228</v>
      </c>
      <c r="C175" s="157">
        <v>2.5000000000000001E-3</v>
      </c>
    </row>
    <row r="10000" spans="52:52" x14ac:dyDescent="0.2">
      <c r="AZ10000" s="83">
        <v>15</v>
      </c>
    </row>
  </sheetData>
  <mergeCells count="47">
    <mergeCell ref="C46:E46"/>
    <mergeCell ref="C4:E4"/>
    <mergeCell ref="N5:X5"/>
    <mergeCell ref="N6:X16"/>
    <mergeCell ref="C20:E20"/>
    <mergeCell ref="N21:X21"/>
    <mergeCell ref="N22:X32"/>
    <mergeCell ref="C36:E36"/>
    <mergeCell ref="N37:X37"/>
    <mergeCell ref="N38:X43"/>
    <mergeCell ref="C82:E82"/>
    <mergeCell ref="N47:X47"/>
    <mergeCell ref="N48:X58"/>
    <mergeCell ref="C62:E62"/>
    <mergeCell ref="N63:X63"/>
    <mergeCell ref="N64:X69"/>
    <mergeCell ref="C72:E72"/>
    <mergeCell ref="N73:X73"/>
    <mergeCell ref="N74:X79"/>
    <mergeCell ref="N83:X83"/>
    <mergeCell ref="N84:X89"/>
    <mergeCell ref="C92:E92"/>
    <mergeCell ref="N93:X93"/>
    <mergeCell ref="N169:X174"/>
    <mergeCell ref="B2:J2"/>
    <mergeCell ref="N143:X143"/>
    <mergeCell ref="N144:X154"/>
    <mergeCell ref="C157:E157"/>
    <mergeCell ref="N158:X158"/>
    <mergeCell ref="N124:X129"/>
    <mergeCell ref="C132:E132"/>
    <mergeCell ref="N133:X133"/>
    <mergeCell ref="N134:X139"/>
    <mergeCell ref="C142:E142"/>
    <mergeCell ref="N113:X113"/>
    <mergeCell ref="B1:J1"/>
    <mergeCell ref="N159:X164"/>
    <mergeCell ref="C167:E167"/>
    <mergeCell ref="N168:X168"/>
    <mergeCell ref="N114:X119"/>
    <mergeCell ref="C122:E122"/>
    <mergeCell ref="N123:X123"/>
    <mergeCell ref="N94:X99"/>
    <mergeCell ref="C102:E102"/>
    <mergeCell ref="N103:X103"/>
    <mergeCell ref="N104:X109"/>
    <mergeCell ref="C112:E112"/>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78" zoomScaleNormal="78" workbookViewId="0">
      <selection activeCell="H16" sqref="H16:XFD1048576"/>
    </sheetView>
  </sheetViews>
  <sheetFormatPr defaultColWidth="0" defaultRowHeight="14.25" zeroHeight="1" x14ac:dyDescent="0.2"/>
  <cols>
    <col min="1" max="1" width="38.875" style="106" customWidth="1"/>
    <col min="2" max="2" width="25.625" customWidth="1"/>
    <col min="3" max="3" width="22.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79"/>
      <c r="B3" s="179"/>
      <c r="C3" s="179"/>
      <c r="D3" s="179"/>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79"/>
      <c r="B4" s="179"/>
      <c r="C4" s="179"/>
      <c r="D4" s="179"/>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79"/>
      <c r="B5" s="179"/>
      <c r="C5" s="179"/>
      <c r="D5" s="179"/>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79"/>
      <c r="B6" s="179"/>
      <c r="C6" s="179"/>
      <c r="D6" s="17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79" t="s">
        <v>158</v>
      </c>
      <c r="B16" s="179"/>
      <c r="C16" s="179"/>
      <c r="D16" s="179"/>
      <c r="E16" s="179"/>
      <c r="F16" s="179"/>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87" t="s">
        <v>2</v>
      </c>
      <c r="B26" s="288" t="s">
        <v>226</v>
      </c>
      <c r="C26" s="288" t="s">
        <v>233</v>
      </c>
      <c r="D26" s="289" t="s">
        <v>3</v>
      </c>
      <c r="E26" s="290" t="s">
        <v>125</v>
      </c>
      <c r="F26" s="291" t="s">
        <v>4</v>
      </c>
    </row>
    <row r="27" spans="1:6" ht="39.6" customHeight="1" x14ac:dyDescent="0.2">
      <c r="A27" s="276" t="s">
        <v>5</v>
      </c>
      <c r="B27" s="168">
        <v>0.3347</v>
      </c>
      <c r="C27" s="168">
        <v>0.35</v>
      </c>
      <c r="D27" s="84" t="s">
        <v>6</v>
      </c>
      <c r="E27" s="85" t="s">
        <v>133</v>
      </c>
      <c r="F27" s="283" t="s">
        <v>73</v>
      </c>
    </row>
    <row r="28" spans="1:6" ht="26.45" customHeight="1" x14ac:dyDescent="0.2">
      <c r="A28" s="277" t="s">
        <v>7</v>
      </c>
      <c r="B28" s="168">
        <v>0.31269999999999998</v>
      </c>
      <c r="C28" s="168">
        <v>0.35</v>
      </c>
      <c r="D28" s="86" t="s">
        <v>8</v>
      </c>
      <c r="E28" s="87" t="s">
        <v>231</v>
      </c>
      <c r="F28" s="284" t="s">
        <v>74</v>
      </c>
    </row>
    <row r="29" spans="1:6" ht="38.25" x14ac:dyDescent="0.2">
      <c r="A29" s="278" t="s">
        <v>9</v>
      </c>
      <c r="B29" s="168">
        <v>0.24690000000000001</v>
      </c>
      <c r="C29" s="168">
        <v>0.24</v>
      </c>
      <c r="D29" s="167" t="s">
        <v>8</v>
      </c>
      <c r="E29" s="166" t="s">
        <v>83</v>
      </c>
      <c r="F29" s="285" t="s">
        <v>130</v>
      </c>
    </row>
    <row r="30" spans="1:6" ht="15.6" customHeight="1" x14ac:dyDescent="0.2">
      <c r="A30" s="292" t="s">
        <v>235</v>
      </c>
      <c r="B30" s="293" t="s">
        <v>235</v>
      </c>
      <c r="C30" s="293" t="s">
        <v>235</v>
      </c>
      <c r="D30" s="294" t="s">
        <v>235</v>
      </c>
      <c r="E30" s="295" t="s">
        <v>235</v>
      </c>
      <c r="F30" s="296" t="s">
        <v>235</v>
      </c>
    </row>
    <row r="31" spans="1:6" ht="21.6" customHeight="1" x14ac:dyDescent="0.2">
      <c r="A31" s="279" t="s">
        <v>60</v>
      </c>
      <c r="B31" s="297" t="s">
        <v>235</v>
      </c>
      <c r="C31" s="297" t="s">
        <v>235</v>
      </c>
      <c r="D31" s="298" t="s">
        <v>235</v>
      </c>
      <c r="E31" s="299" t="s">
        <v>235</v>
      </c>
      <c r="F31" s="300" t="s">
        <v>235</v>
      </c>
    </row>
    <row r="32" spans="1:6" ht="31.5" customHeight="1" x14ac:dyDescent="0.2">
      <c r="A32" s="278" t="s">
        <v>67</v>
      </c>
      <c r="B32" s="168">
        <v>0</v>
      </c>
      <c r="C32" s="168">
        <v>0.05</v>
      </c>
      <c r="D32" s="167" t="s">
        <v>6</v>
      </c>
      <c r="E32" s="166" t="s">
        <v>72</v>
      </c>
      <c r="F32" s="285" t="s">
        <v>76</v>
      </c>
    </row>
    <row r="33" spans="1:6" x14ac:dyDescent="0.2">
      <c r="A33" s="277" t="s">
        <v>68</v>
      </c>
      <c r="B33" s="115">
        <v>0</v>
      </c>
      <c r="C33" s="115">
        <v>0.05</v>
      </c>
      <c r="D33" s="86" t="s">
        <v>6</v>
      </c>
      <c r="E33" s="87" t="s">
        <v>72</v>
      </c>
      <c r="F33" s="284" t="s">
        <v>77</v>
      </c>
    </row>
    <row r="34" spans="1:6" ht="26.45" customHeight="1" x14ac:dyDescent="0.2">
      <c r="A34" s="277" t="s">
        <v>69</v>
      </c>
      <c r="B34" s="115">
        <v>0</v>
      </c>
      <c r="C34" s="115">
        <v>0.05</v>
      </c>
      <c r="D34" s="86" t="s">
        <v>6</v>
      </c>
      <c r="E34" s="87" t="s">
        <v>72</v>
      </c>
      <c r="F34" s="284" t="s">
        <v>78</v>
      </c>
    </row>
    <row r="35" spans="1:6" ht="26.45" customHeight="1" x14ac:dyDescent="0.2">
      <c r="A35" s="277" t="s">
        <v>70</v>
      </c>
      <c r="B35" s="115">
        <v>0.15440000000000001</v>
      </c>
      <c r="C35" s="115">
        <v>0.15</v>
      </c>
      <c r="D35" s="86" t="s">
        <v>6</v>
      </c>
      <c r="E35" s="87" t="s">
        <v>126</v>
      </c>
      <c r="F35" s="284" t="s">
        <v>78</v>
      </c>
    </row>
    <row r="36" spans="1:6" ht="15" thickBot="1" x14ac:dyDescent="0.25">
      <c r="A36" s="280" t="s">
        <v>71</v>
      </c>
      <c r="B36" s="116">
        <v>0</v>
      </c>
      <c r="C36" s="116">
        <v>0.05</v>
      </c>
      <c r="D36" s="88" t="s">
        <v>6</v>
      </c>
      <c r="E36" s="89" t="s">
        <v>72</v>
      </c>
      <c r="F36" s="301" t="s">
        <v>235</v>
      </c>
    </row>
    <row r="37" spans="1:6" ht="15" thickBot="1" x14ac:dyDescent="0.25">
      <c r="A37" s="281" t="s">
        <v>10</v>
      </c>
      <c r="B37" s="117">
        <f>SUM(B27:B36)</f>
        <v>1.0487</v>
      </c>
      <c r="C37" s="117">
        <f>SUM(C27:C36)</f>
        <v>1.29</v>
      </c>
      <c r="D37" s="302" t="s">
        <v>235</v>
      </c>
      <c r="E37" s="303" t="s">
        <v>235</v>
      </c>
      <c r="F37" s="304" t="s">
        <v>235</v>
      </c>
    </row>
    <row r="38" spans="1:6" ht="27" customHeight="1" thickBot="1" x14ac:dyDescent="0.25">
      <c r="A38" s="282" t="s">
        <v>11</v>
      </c>
      <c r="B38" s="118">
        <v>0.13150000000000001</v>
      </c>
      <c r="C38" s="118">
        <v>0.15</v>
      </c>
      <c r="D38" s="110" t="s">
        <v>8</v>
      </c>
      <c r="E38" s="111" t="s">
        <v>127</v>
      </c>
      <c r="F38" s="286" t="s">
        <v>79</v>
      </c>
    </row>
    <row r="39" spans="1:6" hidden="1" x14ac:dyDescent="0.2">
      <c r="A39" s="109" t="s">
        <v>128</v>
      </c>
      <c r="B39" s="18"/>
      <c r="C39" s="18"/>
      <c r="D39" s="18"/>
      <c r="E39" s="18"/>
      <c r="F39" s="19"/>
    </row>
    <row r="40" spans="1:6" x14ac:dyDescent="0.2">
      <c r="A40" s="55" t="s">
        <v>228</v>
      </c>
      <c r="B40" s="159">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87" t="s">
        <v>2</v>
      </c>
      <c r="B50" s="288" t="s">
        <v>226</v>
      </c>
      <c r="C50" s="288" t="s">
        <v>233</v>
      </c>
      <c r="D50" s="289" t="s">
        <v>3</v>
      </c>
      <c r="E50" s="290" t="s">
        <v>125</v>
      </c>
      <c r="F50" s="291" t="s">
        <v>4</v>
      </c>
    </row>
    <row r="51" spans="1:6" x14ac:dyDescent="0.2">
      <c r="A51" s="276" t="s">
        <v>5</v>
      </c>
      <c r="B51" s="168">
        <v>0.28970000000000001</v>
      </c>
      <c r="C51" s="168">
        <v>0.3</v>
      </c>
      <c r="D51" s="84" t="s">
        <v>6</v>
      </c>
      <c r="E51" s="85" t="s">
        <v>110</v>
      </c>
      <c r="F51" s="283" t="s">
        <v>73</v>
      </c>
    </row>
    <row r="52" spans="1:6" x14ac:dyDescent="0.2">
      <c r="A52" s="277" t="s">
        <v>7</v>
      </c>
      <c r="B52" s="168">
        <v>0.2646</v>
      </c>
      <c r="C52" s="168">
        <v>0.25</v>
      </c>
      <c r="D52" s="86" t="s">
        <v>8</v>
      </c>
      <c r="E52" s="87" t="s">
        <v>84</v>
      </c>
      <c r="F52" s="284" t="s">
        <v>74</v>
      </c>
    </row>
    <row r="53" spans="1:6" ht="38.25" x14ac:dyDescent="0.2">
      <c r="A53" s="278" t="s">
        <v>9</v>
      </c>
      <c r="B53" s="168">
        <v>0.40970000000000001</v>
      </c>
      <c r="C53" s="168">
        <v>0.45</v>
      </c>
      <c r="D53" s="167" t="s">
        <v>8</v>
      </c>
      <c r="E53" s="166" t="s">
        <v>85</v>
      </c>
      <c r="F53" s="285" t="s">
        <v>130</v>
      </c>
    </row>
    <row r="54" spans="1:6" x14ac:dyDescent="0.2">
      <c r="A54" s="292" t="s">
        <v>235</v>
      </c>
      <c r="B54" s="293" t="s">
        <v>235</v>
      </c>
      <c r="C54" s="293" t="s">
        <v>235</v>
      </c>
      <c r="D54" s="294" t="s">
        <v>235</v>
      </c>
      <c r="E54" s="295" t="s">
        <v>235</v>
      </c>
      <c r="F54" s="296" t="s">
        <v>235</v>
      </c>
    </row>
    <row r="55" spans="1:6" x14ac:dyDescent="0.2">
      <c r="A55" s="279" t="s">
        <v>60</v>
      </c>
      <c r="B55" s="297" t="s">
        <v>235</v>
      </c>
      <c r="C55" s="297" t="s">
        <v>235</v>
      </c>
      <c r="D55" s="298" t="s">
        <v>235</v>
      </c>
      <c r="E55" s="299" t="s">
        <v>235</v>
      </c>
      <c r="F55" s="300" t="s">
        <v>235</v>
      </c>
    </row>
    <row r="56" spans="1:6" ht="38.25" x14ac:dyDescent="0.2">
      <c r="A56" s="278" t="s">
        <v>67</v>
      </c>
      <c r="B56" s="168">
        <v>0</v>
      </c>
      <c r="C56" s="168">
        <v>0.05</v>
      </c>
      <c r="D56" s="167" t="s">
        <v>6</v>
      </c>
      <c r="E56" s="166" t="s">
        <v>72</v>
      </c>
      <c r="F56" s="285" t="s">
        <v>76</v>
      </c>
    </row>
    <row r="57" spans="1:6" x14ac:dyDescent="0.2">
      <c r="A57" s="277" t="s">
        <v>68</v>
      </c>
      <c r="B57" s="115">
        <v>0</v>
      </c>
      <c r="C57" s="115">
        <v>0.05</v>
      </c>
      <c r="D57" s="86" t="s">
        <v>6</v>
      </c>
      <c r="E57" s="87" t="s">
        <v>72</v>
      </c>
      <c r="F57" s="284" t="s">
        <v>77</v>
      </c>
    </row>
    <row r="58" spans="1:6" x14ac:dyDescent="0.2">
      <c r="A58" s="277" t="s">
        <v>69</v>
      </c>
      <c r="B58" s="115">
        <v>0</v>
      </c>
      <c r="C58" s="115">
        <v>0.05</v>
      </c>
      <c r="D58" s="86" t="s">
        <v>6</v>
      </c>
      <c r="E58" s="87" t="s">
        <v>72</v>
      </c>
      <c r="F58" s="284" t="s">
        <v>78</v>
      </c>
    </row>
    <row r="59" spans="1:6" x14ac:dyDescent="0.2">
      <c r="A59" s="277" t="s">
        <v>70</v>
      </c>
      <c r="B59" s="115">
        <v>0.1328</v>
      </c>
      <c r="C59" s="115">
        <v>0.15</v>
      </c>
      <c r="D59" s="86" t="s">
        <v>6</v>
      </c>
      <c r="E59" s="87" t="s">
        <v>126</v>
      </c>
      <c r="F59" s="284" t="s">
        <v>78</v>
      </c>
    </row>
    <row r="60" spans="1:6" ht="15" thickBot="1" x14ac:dyDescent="0.25">
      <c r="A60" s="280" t="s">
        <v>71</v>
      </c>
      <c r="B60" s="116">
        <v>0</v>
      </c>
      <c r="C60" s="116">
        <v>0.05</v>
      </c>
      <c r="D60" s="88" t="s">
        <v>6</v>
      </c>
      <c r="E60" s="89" t="s">
        <v>72</v>
      </c>
      <c r="F60" s="301" t="s">
        <v>235</v>
      </c>
    </row>
    <row r="61" spans="1:6" ht="15" thickBot="1" x14ac:dyDescent="0.25">
      <c r="A61" s="281" t="s">
        <v>10</v>
      </c>
      <c r="B61" s="117">
        <f>SUM(B51:B60)</f>
        <v>1.0968</v>
      </c>
      <c r="C61" s="117">
        <v>1.0964</v>
      </c>
      <c r="D61" s="302" t="s">
        <v>235</v>
      </c>
      <c r="E61" s="90" t="s">
        <v>80</v>
      </c>
      <c r="F61" s="304" t="s">
        <v>235</v>
      </c>
    </row>
    <row r="62" spans="1:6" ht="15" thickBot="1" x14ac:dyDescent="0.25">
      <c r="A62" s="282" t="s">
        <v>11</v>
      </c>
      <c r="B62" s="118">
        <v>0.20580000000000001</v>
      </c>
      <c r="C62" s="116">
        <v>0.25</v>
      </c>
      <c r="D62" s="110" t="s">
        <v>8</v>
      </c>
      <c r="E62" s="111" t="s">
        <v>84</v>
      </c>
      <c r="F62" s="286" t="s">
        <v>79</v>
      </c>
    </row>
    <row r="63" spans="1:6" hidden="1" x14ac:dyDescent="0.2">
      <c r="A63" s="109" t="s">
        <v>128</v>
      </c>
      <c r="B63" s="18"/>
      <c r="C63" s="18"/>
      <c r="D63" s="18"/>
      <c r="E63" s="18"/>
      <c r="F63" s="19"/>
    </row>
    <row r="64" spans="1:6" x14ac:dyDescent="0.2">
      <c r="A64" s="55" t="s">
        <v>228</v>
      </c>
      <c r="B64" s="157">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72" t="s">
        <v>55</v>
      </c>
      <c r="B71" s="172"/>
      <c r="C71" s="172"/>
      <c r="D71" s="172"/>
      <c r="E71" s="172"/>
    </row>
    <row r="72" spans="1:7" ht="13.9" customHeight="1" x14ac:dyDescent="0.2">
      <c r="A72" s="203" t="s">
        <v>56</v>
      </c>
      <c r="B72" s="203"/>
      <c r="C72" s="203"/>
      <c r="D72" s="203"/>
      <c r="E72" s="203"/>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4_9_0_2024_4</dc:title>
  <dc:creator>Adi Cohen</dc:creator>
  <cp:lastModifiedBy>Artiom Zelensky</cp:lastModifiedBy>
  <cp:lastPrinted>2023-10-18T09:42:58Z</cp:lastPrinted>
  <dcterms:created xsi:type="dcterms:W3CDTF">2019-11-21T10:57:46Z</dcterms:created>
  <dcterms:modified xsi:type="dcterms:W3CDTF">2024-05-22T11:11:42Z</dcterms:modified>
  <dc:language>עברית</dc:language>
</cp:coreProperties>
</file>