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m_artiomz\Desktop\New folder\"/>
    </mc:Choice>
  </mc:AlternateContent>
  <xr:revisionPtr revIDLastSave="0" documentId="13_ncr:1_{5796F180-CBD4-4E56-81BE-2FF72FD2A5A7}"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מסלולים עוקבי מדדים" sheetId="7" r:id="rId5"/>
    <sheet name="חיסכון לכל ילד" sheetId="5" r:id="rId6"/>
  </sheets>
  <definedNames>
    <definedName name="_xlnm._FilterDatabase" localSheetId="4" hidden="1">'מסלולים עוקבי מדדים'!$B$37:$F$37</definedName>
    <definedName name="_xlnm.Print_Area" localSheetId="3">'מסלולים  מתמחים'!$B$55:$X$64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7" l="1"/>
  <c r="I44" i="7"/>
  <c r="J44" i="7"/>
  <c r="G43" i="7"/>
  <c r="I30" i="7"/>
  <c r="G32" i="7"/>
  <c r="I29" i="7"/>
  <c r="I17" i="7"/>
  <c r="J22" i="7"/>
  <c r="I22" i="7"/>
  <c r="J20" i="7"/>
  <c r="I20" i="7"/>
  <c r="J18" i="7"/>
  <c r="I18" i="7"/>
  <c r="J11" i="7"/>
  <c r="I11" i="7"/>
  <c r="J8" i="7"/>
  <c r="I8" i="7"/>
  <c r="J7" i="7"/>
  <c r="I7" i="7"/>
  <c r="G10" i="7"/>
  <c r="J6" i="7"/>
  <c r="I6" i="7"/>
  <c r="G21" i="7"/>
  <c r="I114" i="6" l="1"/>
  <c r="J143" i="6"/>
  <c r="I143" i="6"/>
  <c r="I142" i="6"/>
  <c r="J142" i="6"/>
  <c r="I140" i="6"/>
  <c r="J129" i="6" l="1"/>
  <c r="I129" i="6"/>
  <c r="J120" i="6"/>
  <c r="I120" i="6"/>
  <c r="J116" i="6"/>
  <c r="I115" i="6"/>
  <c r="J115" i="6"/>
  <c r="J113" i="6"/>
  <c r="I113" i="6"/>
  <c r="I105" i="6"/>
  <c r="G106" i="6"/>
  <c r="I91" i="6"/>
  <c r="J96" i="6"/>
  <c r="I96" i="6"/>
  <c r="J94" i="6"/>
  <c r="I94" i="6"/>
  <c r="J93" i="6"/>
  <c r="I93" i="6"/>
  <c r="J92" i="6"/>
  <c r="I92" i="6"/>
  <c r="J91" i="6"/>
  <c r="J73" i="6"/>
  <c r="I73" i="6"/>
  <c r="J71" i="6"/>
  <c r="I71" i="6"/>
  <c r="J70" i="6"/>
  <c r="I70" i="6"/>
  <c r="J69" i="6"/>
  <c r="I69" i="6"/>
  <c r="J68" i="6"/>
  <c r="I68" i="6"/>
  <c r="G95" i="6"/>
  <c r="G32" i="6" l="1"/>
  <c r="J6" i="6"/>
  <c r="I6" i="6"/>
  <c r="G144" i="6"/>
  <c r="G133" i="6"/>
  <c r="G122" i="6"/>
  <c r="G84" i="6"/>
  <c r="G72" i="6"/>
  <c r="G61" i="6"/>
  <c r="G49" i="6"/>
  <c r="G15" i="6"/>
  <c r="F15" i="6"/>
  <c r="F22" i="1"/>
  <c r="F41" i="1"/>
  <c r="F40" i="1"/>
  <c r="F78" i="1"/>
  <c r="F59" i="1"/>
  <c r="F56" i="1"/>
  <c r="F37" i="1"/>
  <c r="J55" i="7" l="1"/>
  <c r="I55" i="7"/>
  <c r="E54" i="7"/>
  <c r="D54" i="7"/>
  <c r="C54" i="7"/>
  <c r="J53" i="7"/>
  <c r="I53" i="7"/>
  <c r="J51" i="7"/>
  <c r="I51" i="7"/>
  <c r="J50" i="7"/>
  <c r="I50" i="7"/>
  <c r="C10" i="7" l="1"/>
  <c r="J9" i="7"/>
  <c r="I9" i="7"/>
  <c r="J33" i="7"/>
  <c r="I33" i="7"/>
  <c r="F32" i="7"/>
  <c r="J31" i="7"/>
  <c r="I31" i="7"/>
  <c r="J30" i="7"/>
  <c r="J29" i="7"/>
  <c r="F21" i="7"/>
  <c r="J17" i="7"/>
  <c r="F43" i="7"/>
  <c r="J42" i="7"/>
  <c r="I42" i="7"/>
  <c r="J41" i="7"/>
  <c r="I41" i="7"/>
  <c r="J40" i="7"/>
  <c r="I40" i="7"/>
  <c r="J39" i="7"/>
  <c r="I39" i="7"/>
  <c r="F95" i="6"/>
  <c r="J107" i="6"/>
  <c r="I107" i="6"/>
  <c r="F106" i="6"/>
  <c r="J105" i="6"/>
  <c r="J104" i="6"/>
  <c r="I104" i="6"/>
  <c r="J103" i="6"/>
  <c r="I103" i="6"/>
  <c r="J102" i="6"/>
  <c r="I102" i="6"/>
  <c r="J85" i="6"/>
  <c r="I85" i="6"/>
  <c r="F84" i="6"/>
  <c r="J83" i="6"/>
  <c r="I83" i="6"/>
  <c r="J82" i="6"/>
  <c r="I82" i="6"/>
  <c r="J81" i="6"/>
  <c r="I81" i="6"/>
  <c r="J80" i="6"/>
  <c r="I80" i="6"/>
  <c r="J50" i="6"/>
  <c r="I50" i="6"/>
  <c r="E49" i="6"/>
  <c r="D49" i="6"/>
  <c r="J48" i="6"/>
  <c r="I48" i="6"/>
  <c r="J47" i="6"/>
  <c r="I47" i="6"/>
  <c r="J46" i="6"/>
  <c r="I46" i="6"/>
  <c r="J45" i="6"/>
  <c r="I45" i="6"/>
  <c r="J44" i="6"/>
  <c r="I44" i="6"/>
  <c r="J43" i="6"/>
  <c r="I43" i="6"/>
  <c r="J42" i="6"/>
  <c r="I42" i="6"/>
  <c r="J41" i="6"/>
  <c r="I41" i="6"/>
  <c r="J40" i="6"/>
  <c r="I40" i="6"/>
  <c r="J141" i="6" l="1"/>
  <c r="I141" i="6"/>
  <c r="J140" i="6"/>
  <c r="F75" i="1" l="1"/>
  <c r="F19" i="1"/>
  <c r="J145" i="6" l="1"/>
  <c r="I145" i="6"/>
  <c r="C144" i="6"/>
  <c r="J134" i="6"/>
  <c r="I134" i="6"/>
  <c r="C133" i="6"/>
  <c r="J132" i="6"/>
  <c r="I132" i="6"/>
  <c r="J131" i="6"/>
  <c r="I131" i="6"/>
  <c r="J130" i="6"/>
  <c r="I130" i="6"/>
  <c r="J123" i="6"/>
  <c r="I123" i="6"/>
  <c r="C122" i="6"/>
  <c r="J121" i="6"/>
  <c r="I121" i="6"/>
  <c r="J119" i="6"/>
  <c r="I119" i="6"/>
  <c r="J118" i="6"/>
  <c r="I118" i="6"/>
  <c r="J117" i="6"/>
  <c r="I117" i="6"/>
  <c r="I116" i="6"/>
  <c r="J114" i="6"/>
  <c r="E61" i="6"/>
  <c r="D61" i="6"/>
  <c r="C61" i="6"/>
  <c r="J60" i="6"/>
  <c r="I60" i="6"/>
  <c r="J33" i="6"/>
  <c r="I33" i="6"/>
  <c r="E32" i="6"/>
  <c r="D32" i="6"/>
  <c r="C32" i="6"/>
  <c r="J31" i="6"/>
  <c r="I31" i="6"/>
  <c r="J30" i="6"/>
  <c r="I30" i="6"/>
  <c r="J29" i="6"/>
  <c r="I29" i="6"/>
  <c r="J28" i="6"/>
  <c r="I28" i="6"/>
  <c r="J27" i="6"/>
  <c r="I27" i="6"/>
  <c r="J26" i="6"/>
  <c r="I26" i="6"/>
  <c r="J25" i="6"/>
  <c r="I25" i="6"/>
  <c r="J24" i="6"/>
  <c r="I24" i="6"/>
  <c r="J23" i="6"/>
  <c r="I23" i="6"/>
  <c r="C72" i="6"/>
  <c r="J16" i="6"/>
  <c r="I16" i="6"/>
  <c r="E15" i="6"/>
  <c r="D15" i="6"/>
  <c r="C15" i="6"/>
  <c r="J14" i="6"/>
  <c r="I14" i="6"/>
  <c r="J13" i="6"/>
  <c r="I13" i="6"/>
  <c r="J12" i="6"/>
  <c r="I12" i="6"/>
  <c r="J11" i="6"/>
  <c r="I11" i="6"/>
  <c r="J10" i="6"/>
  <c r="I10" i="6"/>
  <c r="J9" i="6"/>
  <c r="I9" i="6"/>
  <c r="J8" i="6"/>
  <c r="I8" i="6"/>
  <c r="J7" i="6"/>
  <c r="I7"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<sst xmlns="http://schemas.openxmlformats.org/spreadsheetml/2006/main" count="1356" uniqueCount="237">
  <si>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</si>
  <si>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</si>
  <si>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</si>
  <si>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</si>
  <si>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</si>
  <si>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</si>
  <si>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</si>
  <si>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</si>
  <si>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</si>
  <si>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</si>
  <si>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</si>
  <si>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</si>
  <si>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</si>
  <si>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</si>
  <si>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</si>
  <si>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</si>
  <si>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</si>
  <si>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</si>
  <si>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</si>
  <si>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</si>
  <si>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</si>
  <si>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</si>
  <si>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</si>
  <si>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</si>
  <si>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</si>
  <si>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</si>
  <si>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</si>
  <si>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</si>
  <si>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</si>
  <si>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</si>
  <si>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</si>
  <si>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</si>
  <si>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</si>
  <si>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</si>
  <si>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</si>
  <si>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</si>
  <si>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</si>
  <si>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</si>
  <si>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</si>
  <si>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</si>
  <si>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</si>
  <si>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</si>
  <si>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</si>
  <si>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</si>
  <si>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</si>
  <si>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</si>
  <si>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</si>
  <si>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</si>
  <si>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</si>
  <si>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</si>
  <si>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</si>
  <si>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</si>
  <si>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</si>
  <si>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</si>
  <si>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</si>
  <si>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</si>
  <si>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</si>
  <si>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</si>
  <si>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</si>
  <si>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</si>
  <si>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</si>
  <si>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</si>
  <si>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</si>
  <si>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</si>
  <si>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</si>
  <si>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</si>
  <si>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</si>
  <si>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</si>
  <si>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</si>
  <si>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</si>
  <si>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</si>
  <si>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</si>
  <si>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</si>
  <si>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</si>
  <si>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</si>
  <si>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</si>
  <si>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</si>
  <si>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</si>
  <si>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</si>
  <si>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</si>
  <si>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</si>
  <si>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</si>
  <si>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</si>
  <si>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</si>
  <si>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</si>
  <si>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</si>
  <si>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</si>
  <si>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</si>
  <si>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</si>
  <si>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</si>
  <si>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</si>
  <si>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</si>
  <si>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</si>
  <si>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</si>
  <si>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</si>
  <si>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</si>
  <si>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</si>
  <si>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</si>
  <si>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</si>
  <si>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</si>
  <si>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</si>
  <si>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</si>
  <si>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</si>
  <si>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</si>
  <si>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</si>
  <si>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</si>
  <si>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</si>
  <si>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</si>
  <si>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</si>
  <si>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</si>
  <si>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</si>
  <si>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</si>
  <si>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</si>
  <si>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</si>
  <si>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</si>
  <si>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</si>
  <si>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</si>
  <si>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</si>
  <si>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</si>
  <si>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</si>
  <si>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</si>
  <si>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</si>
  <si>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</si>
  <si>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</si>
  <si>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</si>
  <si>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</si>
  <si>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</si>
  <si>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</si>
  <si>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</si>
  <si>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</si>
  <si>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</si>
  <si>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</si>
  <si>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</si>
  <si>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</si>
  <si>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</si>
  <si>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</si>
  <si>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</si>
  <si>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</si>
  <si>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</si>
  <si>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</si>
  <si>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</si>
  <si>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</si>
  <si>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</si>
  <si>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</si>
  <si>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</si>
  <si>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</si>
  <si>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</si>
  <si>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</si>
  <si>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</si>
  <si>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</si>
  <si>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</si>
  <si>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</si>
  <si>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</si>
  <si>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</si>
  <si>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</si>
  <si>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</si>
  <si>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</si>
  <si>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</si>
  <si>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</si>
  <si>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</si>
  <si>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</si>
  <si>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</si>
  <si>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</si>
  <si>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</si>
  <si>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</si>
  <si>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</si>
  <si>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</si>
  <si>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</si>
  <si>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</si>
  <si>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</si>
  <si>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</si>
  <si>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</si>
  <si>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</si>
  <si>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</si>
  <si>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</si>
  <si>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</si>
  <si>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</si>
  <si>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</si>
  <si>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</si>
  <si>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</si>
  <si>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</si>
  <si>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</si>
  <si>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</si>
  <si>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</si>
  <si>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</si>
  <si>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</si>
  <si>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</si>
  <si>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מגבלת עמלת ניהול חיצוני לשנת 2024</t>
  </si>
  <si>
    <t>12533 - 0.24%</t>
  </si>
  <si>
    <t>12535 - 0.23%</t>
  </si>
  <si>
    <t>29%-41%</t>
  </si>
  <si>
    <t>22%-34%</t>
  </si>
  <si>
    <t>שיעור החשיפה צפוי 24.04.24</t>
  </si>
  <si>
    <t>פרסום מדיניות השקעה החל מיולי 2024</t>
  </si>
  <si>
    <t>פרסום מדיניות השקעה החל מאפריל 2024</t>
  </si>
  <si>
    <t xml:space="preserve"> עוקב מדד S&amp;P 500</t>
  </si>
  <si>
    <t>כספי (שקלי)</t>
  </si>
  <si>
    <t>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 יתרת הנכסים תושקע בכפוף להוראות הדין ובתנאי ששיעור החשיפה הכולל במסלול לא יעלה על 120% מנכסי המסלול.</t>
  </si>
  <si>
    <t>נכסי המסלול יהיו חשופים לðכסים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75ולא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החל מיום  1ביולי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t>
  </si>
  <si>
    <t>אשראי ואג"ח עם מניות (עד 25% מניות)</t>
  </si>
  <si>
    <t>נכסי המסלול יהיו חשופים לאשראי ואג"ח באמצעות הנכסים הבאים בארץ ובחו"ל: פיקדונות, אג"ח סחירות
ושאינן סחירות לרבות אג"ח הכוללות רכיב המרה, ני"ע מסחריים, 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 .75חשיפה למניות תהיה בשיעור שלא יעלה על % 25מנכסי המסלול.
שיעור החשיפה הכולל במסלול לא יעלה על % 120מנכסי המסלול.
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החל
מיום  1ביולי  2024השקעה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 120מנכסי
המסלול.
השקעה במסלול זה עשויה להיות חשופה לסיכוני מטבע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</si>
  <si>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מניות סחיר</t>
  </si>
  <si>
    <t>גמל ופנסיה משלימה</t>
  </si>
  <si>
    <t>ריק במקור</t>
  </si>
  <si>
    <t>אג"ח עד 25% במניות סחיר</t>
  </si>
  <si>
    <t>גמל (השתלמות והשקעה)</t>
  </si>
  <si>
    <t>אג"ח - סחיר</t>
  </si>
  <si>
    <t>נכסי המסלול יהיו חשופים למניות בארץ ובחו"ל, בשיעור חשיפה שלא יפחת מ-% 75ולא יעלה על % 120חשיפה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</si>
  <si>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מ-%.75
חשיפה למניות תהיה באמצעות השקעה בנכסים סחירים ובשיעור שלא יעלה על % 25מנכסי המסלול.
חשיפה לנכסים כאמור תושג באמצעות השקעה בנכסים סחירים בלבד כששיעור החשיפה הכולל במסלול לא יעלה
על % 120מנכסי המסלול.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שאיðה עולה על  3חודשים ממועד הפקדתם.
השקעה במסלול זה עשויה להיות חשופה לסיכוני מטבע</t>
  </si>
  <si>
    <t>נכסי המסלול יהיו חשופים לאג"ח קונצרני ואג"ח ממשלתי בארץ ובחו"ל, בשיעור חשיפה שלא יפחת מ-% 75ולא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3חודשים ממועד הפקדתם.
השקעה במסלול זה עשויה להיות חשופה לסיכוני מטבע</t>
  </si>
  <si>
    <t>מדיניות מסלולים עוקבי מדדים - גמל</t>
  </si>
  <si>
    <t>עוקב מדדי אג"ח עד 25% במניות</t>
  </si>
  <si>
    <t>עוקב מדדי מניות</t>
  </si>
  <si>
    <t>מדד MSCI WORLD</t>
  </si>
  <si>
    <t>US treasury index</t>
  </si>
  <si>
    <t>IBOXIG	- 70%
IBOXHY	- 30%</t>
  </si>
  <si>
    <t xml:space="preserve">עוקב מדדי אג"ח </t>
  </si>
  <si>
    <t>נכסי המסלול יעקבו באמצעות מכשירי עוקבי מדד ובשיעור שלא יפחת מ-% ,75אחר מדדי אג"ח קונצרני ומדדי
אג"ח ממשלתי ולכל הפחות אחר שלושה מדדים כאמור. החשיפה למניות תהיה בשיעור שלא יעלה על % 25מנכסי
המסלול.
שיעור החשיפה הכולל במסלול לא יעלה על % 100מנכסי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המעקב אחר המדדים כאמור יהיה בכפוף להוראות הדין ועשוי להיות חשוף לסיכוני מטבע</t>
  </si>
  <si>
    <t>נכסי המסלול, יעקבו באמצעות מכשירים עוקבי מדד ובשיעור שלא יפחת מ-% 75ולא יעלה על % ,100יעקבו
באמצעות מכשירים עוקבי מדד אחר מדדי מניות  ולכל הפחות בשלושה מדדים כאמור באמצעות מכשירים עוקבי
מדד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שונים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(1מזומנים;
 (2מק"מ;
 (3פיקדונות שהופקדו לתקופה שאינה עולה על  12חודשים ממועד הפקדתם;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בכפוף להוראות הדין.
המעקב אחר המדדים כאמור יהיה בכפוף להוראות הדין ועשוי להיות חשוף לסיכוני מטבע</t>
  </si>
  <si>
    <t>נכסי המסלול יעקבו באמצעות מכשירי עוקבי מדד ובשיעור שלא יפחת מ-% 75ולא יעלה על % ,100אחר מדדי
אג"ח קונצרני ואג"ח ממשלתי ]העונים על התנאים המנויים בסעיף  6בפרק  ,4חלק  ,2שער  5בחוזר המאוחד
שכותרתו ניהול נכסי השקעה[, ולכל הפחות אחר בשלושה מדדים כאמור שאינם דומים.
שיעור המעקב אחר כל אחד משלושת המדדים, ששיעורם מסך נכסי המסלול הוא הגדול ביותר, לא יפחת מ-%10
ולא יעלה על % 50מנכסי המסלול.
יתרת נכסי המסלול יעקבו אחר מדדים שוðים, למעט שיעור מהנכסים שיושקע באופן הבא:
א. בנגזרים המשמשים לצרכי גידור;
ב. לצורך הפקדות, משיכות והעברות כספים או טיפול בביטחונות בגין נגזרים, באחד או יותר מן הבאים:
 (1במזומנים;
 (2מק"מ;
 (3פיקדונות שהופקדו לתקופה שאינה עולה על  12חודשים ממועד הפקדת;
 (4אג"ח של מדינת ישראל שמועד פירעונן אינו עולה על  12חודשים;
 (5באג"ח של מדינת חוץ מאושרת שמועד פירעונן אינו עולה על  12חודשים, ובלבד שהאג"ח והנגזר
נרכשו באותה מדינת חוץ מאושרת;
 (6קרן כספית שהגדרתה בתקנות השקעות משותפות בנאמנות )נכסים שמותר לקנות ולהחזיק בקרן
ושיעוריהם המרביים(, התש"נה-.1994
]העונים על התנאים המנויים בסעיף  6בפרק  ,4חלק  ,2שער  ,5בחוזר המאוחד שכותרתו ניהול נכסי השקעה[
המעקב אחר המדדים כאמור יהיה בכפוף להוראות הדין ועשוי להיות חשוף לסיכוני מטבע</t>
  </si>
  <si>
    <t xml:space="preserve">אלפא מור תגמולים </t>
  </si>
  <si>
    <t xml:space="preserve">מור השתלמות </t>
  </si>
  <si>
    <t>מור קופת גמל להשקעה</t>
  </si>
  <si>
    <t>אלפא מור תגמולים</t>
  </si>
  <si>
    <t xml:space="preserve">מור קרן השתלמות </t>
  </si>
  <si>
    <t xml:space="preserve">מור גמל להשקעה </t>
  </si>
  <si>
    <t>מור השתלמות</t>
  </si>
  <si>
    <t xml:space="preserve">מור קופת גמל להשקעה </t>
  </si>
  <si>
    <t>שיעור החשיפה צפוי 01.07.24</t>
  </si>
  <si>
    <t>שיעור החשיפה בפועל 30.06.2024</t>
  </si>
  <si>
    <t xml:space="preserve">	שיעור החשיפה ליום 30.06.24 </t>
  </si>
  <si>
    <t>מסלול חדש</t>
  </si>
  <si>
    <t>אשראי ואג"ח</t>
  </si>
  <si>
    <t>15% - מדד מניות כללי
85% - מדד MSCI WORLD</t>
  </si>
  <si>
    <t>עמוה1</t>
  </si>
  <si>
    <t>ריק במקור2</t>
  </si>
  <si>
    <t>ריק במקור3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</si>
</sst>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3"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name val="Arial"/>
      <family val="2"/>
      <scheme val="minor"/>
    </font>
    <font>
      <sz val="8"/>
      <name val="Arial"/>
      <family val="2"/>
      <charset val="177"/>
      <scheme val="minor"/>
    </font>
    <font>
      <b/>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105">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top style="thin">
        <color theme="0"/>
      </top>
      <bottom/>
      <diagonal/>
    </border>
    <border>
      <left style="thin">
        <color theme="0"/>
      </left>
      <right style="thin">
        <color theme="0"/>
      </right>
      <top/>
      <bottom/>
      <diagonal/>
    </border>
    <border>
      <left style="thin">
        <color theme="0"/>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bottom style="thin">
        <color theme="0"/>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style="dashed">
        <color rgb="FF000000"/>
      </top>
      <bottom/>
      <diagonal/>
    </border>
    <border>
      <left/>
      <right style="medium">
        <color rgb="FF000000"/>
      </right>
      <top/>
      <bottom style="dashed">
        <color rgb="FF000000"/>
      </bottom>
      <diagonal/>
    </border>
    <border>
      <left/>
      <right style="dashed">
        <color rgb="FF000000"/>
      </right>
      <top style="dashed">
        <color rgb="FF000000"/>
      </top>
      <bottom style="dashed">
        <color rgb="FF000000"/>
      </bottom>
      <diagonal/>
    </border>
    <border>
      <left/>
      <right style="medium">
        <color rgb="FF000000"/>
      </right>
      <top style="dashed">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indexed="64"/>
      </bottom>
      <diagonal/>
    </border>
    <border>
      <left style="dashed">
        <color rgb="FF000000"/>
      </left>
      <right/>
      <top style="medium">
        <color rgb="FF000000"/>
      </top>
      <bottom style="dashed">
        <color rgb="FF000000"/>
      </bottom>
      <diagonal/>
    </border>
    <border>
      <left style="dashed">
        <color rgb="FF000000"/>
      </left>
      <right/>
      <top style="dashed">
        <color rgb="FF000000"/>
      </top>
      <bottom style="dashed">
        <color rgb="FF000000"/>
      </bottom>
      <diagonal/>
    </border>
    <border>
      <left style="dashed">
        <color rgb="FF000000"/>
      </left>
      <right/>
      <top style="dashed">
        <color rgb="FF000000"/>
      </top>
      <bottom/>
      <diagonal/>
    </border>
    <border>
      <left style="dashed">
        <color rgb="FF000000"/>
      </left>
      <right/>
      <top/>
      <bottom/>
      <diagonal/>
    </border>
    <border>
      <left style="dashed">
        <color rgb="FF000000"/>
      </left>
      <right/>
      <top/>
      <bottom style="dashed">
        <color rgb="FF000000"/>
      </bottom>
      <diagonal/>
    </border>
    <border>
      <left style="dashed">
        <color rgb="FF000000"/>
      </left>
      <right/>
      <top style="dashed">
        <color rgb="FF000000"/>
      </top>
      <bottom style="medium">
        <color rgb="FF000000"/>
      </bottom>
      <diagonal/>
    </border>
    <border>
      <left style="dashed">
        <color rgb="FF000000"/>
      </left>
      <right/>
      <top style="medium">
        <color rgb="FF000000"/>
      </top>
      <bottom style="medium">
        <color rgb="FF000000"/>
      </bottom>
      <diagonal/>
    </border>
    <border>
      <left style="dashed">
        <color rgb="FF000000"/>
      </left>
      <right/>
      <top style="medium">
        <color rgb="FF000000"/>
      </top>
      <bottom style="medium">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57">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Alignment="1">
      <alignment horizontal="right" vertical="center" wrapText="1" readingOrder="2"/>
    </xf>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4" fillId="0" borderId="1" xfId="0" applyFont="1" applyBorder="1" applyAlignment="1">
      <alignment horizontal="right" wrapText="1" readingOrder="2"/>
    </xf>
    <xf numFmtId="0" fontId="4" fillId="0" borderId="3" xfId="0" applyFont="1" applyBorder="1"/>
    <xf numFmtId="165" fontId="4" fillId="0" borderId="0" xfId="0" applyNumberFormat="1" applyFont="1"/>
    <xf numFmtId="165" fontId="9" fillId="0" borderId="1" xfId="0" applyNumberFormat="1" applyFont="1" applyBorder="1"/>
    <xf numFmtId="165" fontId="4" fillId="0" borderId="3" xfId="0" applyNumberFormat="1" applyFont="1" applyBorder="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2" borderId="4" xfId="0" applyFont="1" applyFill="1" applyBorder="1" applyAlignment="1">
      <alignment horizontal="center" vertical="center" wrapText="1" readingOrder="2"/>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0" fontId="2" fillId="2" borderId="7" xfId="0" applyFont="1" applyFill="1" applyBorder="1" applyAlignment="1">
      <alignment vertical="center" wrapText="1"/>
    </xf>
    <xf numFmtId="10" fontId="17" fillId="2" borderId="0" xfId="0" applyNumberFormat="1" applyFont="1" applyFill="1" applyAlignment="1">
      <alignment horizontal="center" vertical="center" wrapText="1" readingOrder="2"/>
    </xf>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5" fillId="0" borderId="35" xfId="0" applyFont="1" applyBorder="1" applyAlignment="1">
      <alignment horizontal="center" vertical="center" wrapText="1" readingOrder="2"/>
    </xf>
    <xf numFmtId="0" fontId="25" fillId="0" borderId="36" xfId="0" applyFont="1" applyBorder="1" applyAlignment="1">
      <alignment horizontal="center" vertical="center" wrapText="1" readingOrder="1"/>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3" fillId="0" borderId="0" xfId="0" applyFont="1" applyAlignment="1">
      <alignment vertical="center" readingOrder="2"/>
    </xf>
    <xf numFmtId="0" fontId="27" fillId="0" borderId="0" xfId="0" applyFont="1" applyAlignment="1">
      <alignment vertical="center" readingOrder="2"/>
    </xf>
    <xf numFmtId="0" fontId="28" fillId="5" borderId="40" xfId="0" applyFont="1" applyFill="1" applyBorder="1" applyAlignment="1">
      <alignment vertical="center" readingOrder="2"/>
    </xf>
    <xf numFmtId="0" fontId="29" fillId="5" borderId="41" xfId="0" applyFont="1" applyFill="1" applyBorder="1" applyAlignment="1">
      <alignment horizontal="center" vertical="center" wrapText="1"/>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9" fillId="5" borderId="42" xfId="0" applyFont="1" applyFill="1" applyBorder="1" applyAlignment="1">
      <alignment horizontal="center" vertical="center"/>
    </xf>
    <xf numFmtId="0" fontId="29" fillId="5" borderId="43" xfId="0" applyFont="1" applyFill="1" applyBorder="1" applyAlignment="1">
      <alignment horizontal="center" vertical="center"/>
    </xf>
    <xf numFmtId="0" fontId="23" fillId="6" borderId="47" xfId="0" applyFont="1" applyFill="1" applyBorder="1" applyAlignment="1">
      <alignment vertical="center" wrapText="1" readingOrder="2"/>
    </xf>
    <xf numFmtId="10" fontId="23" fillId="6" borderId="48" xfId="1" applyNumberFormat="1" applyFont="1" applyFill="1" applyBorder="1" applyAlignment="1">
      <alignment horizontal="center" vertical="center"/>
    </xf>
    <xf numFmtId="10" fontId="23" fillId="6" borderId="49" xfId="1" applyNumberFormat="1" applyFont="1" applyFill="1" applyBorder="1" applyAlignment="1">
      <alignment horizontal="center" vertical="center"/>
    </xf>
    <xf numFmtId="10" fontId="23" fillId="6" borderId="50" xfId="1" applyNumberFormat="1" applyFont="1" applyFill="1" applyBorder="1" applyAlignment="1">
      <alignment horizontal="center" vertical="center"/>
    </xf>
    <xf numFmtId="10" fontId="23" fillId="7" borderId="48" xfId="1" applyNumberFormat="1" applyFont="1" applyFill="1" applyBorder="1" applyAlignment="1">
      <alignment horizontal="center" vertical="center"/>
    </xf>
    <xf numFmtId="0" fontId="23" fillId="7" borderId="49" xfId="0" applyFont="1" applyFill="1" applyBorder="1" applyAlignment="1">
      <alignment horizontal="center" vertical="center" readingOrder="2"/>
    </xf>
    <xf numFmtId="10" fontId="23" fillId="7" borderId="49" xfId="0" applyNumberFormat="1" applyFont="1" applyFill="1" applyBorder="1" applyAlignment="1">
      <alignment horizontal="center" vertical="center"/>
    </xf>
    <xf numFmtId="0" fontId="23" fillId="7" borderId="50" xfId="0" applyFont="1" applyFill="1" applyBorder="1" applyAlignment="1">
      <alignment horizontal="center" vertical="center" wrapText="1"/>
    </xf>
    <xf numFmtId="9" fontId="23" fillId="0" borderId="0" xfId="0" applyNumberFormat="1" applyFont="1" applyAlignment="1">
      <alignment vertical="center"/>
    </xf>
    <xf numFmtId="0" fontId="23" fillId="6" borderId="47" xfId="0" applyFont="1" applyFill="1" applyBorder="1" applyAlignment="1">
      <alignment vertical="center" readingOrder="2"/>
    </xf>
    <xf numFmtId="0" fontId="23" fillId="7" borderId="50" xfId="0" applyFont="1" applyFill="1" applyBorder="1" applyAlignment="1">
      <alignment horizontal="center" vertical="center"/>
    </xf>
    <xf numFmtId="10" fontId="27" fillId="6" borderId="48" xfId="1" applyNumberFormat="1" applyFont="1" applyFill="1" applyBorder="1" applyAlignment="1">
      <alignment horizontal="center" vertical="center"/>
    </xf>
    <xf numFmtId="10" fontId="27" fillId="6" borderId="49" xfId="1" applyNumberFormat="1" applyFont="1" applyFill="1" applyBorder="1" applyAlignment="1">
      <alignment horizontal="center" vertical="center"/>
    </xf>
    <xf numFmtId="10" fontId="27" fillId="6" borderId="50" xfId="1" applyNumberFormat="1" applyFont="1" applyFill="1" applyBorder="1" applyAlignment="1">
      <alignment horizontal="center" vertical="center"/>
    </xf>
    <xf numFmtId="10" fontId="27" fillId="7" borderId="48" xfId="1" applyNumberFormat="1" applyFont="1" applyFill="1" applyBorder="1" applyAlignment="1">
      <alignment horizontal="center" vertical="center"/>
    </xf>
    <xf numFmtId="0" fontId="23" fillId="7" borderId="49" xfId="0" applyFont="1" applyFill="1" applyBorder="1" applyAlignment="1">
      <alignment horizontal="center" vertical="center"/>
    </xf>
    <xf numFmtId="0" fontId="23" fillId="6" borderId="53" xfId="0" applyFont="1" applyFill="1" applyBorder="1" applyAlignment="1">
      <alignment vertical="center" readingOrder="2"/>
    </xf>
    <xf numFmtId="10" fontId="23" fillId="6" borderId="54" xfId="1" applyNumberFormat="1" applyFont="1" applyFill="1" applyBorder="1" applyAlignment="1">
      <alignment horizontal="center" vertical="center"/>
    </xf>
    <xf numFmtId="10" fontId="23" fillId="6" borderId="55" xfId="1" applyNumberFormat="1" applyFont="1" applyFill="1" applyBorder="1" applyAlignment="1">
      <alignment horizontal="center" vertical="center"/>
    </xf>
    <xf numFmtId="10" fontId="23" fillId="6" borderId="56" xfId="1" applyNumberFormat="1" applyFont="1" applyFill="1" applyBorder="1" applyAlignment="1">
      <alignment horizontal="center" vertical="center"/>
    </xf>
    <xf numFmtId="10" fontId="23" fillId="7" borderId="54" xfId="1" applyNumberFormat="1" applyFont="1" applyFill="1" applyBorder="1" applyAlignment="1">
      <alignment horizontal="center" vertical="center"/>
    </xf>
    <xf numFmtId="0" fontId="23" fillId="7" borderId="55" xfId="0" applyFont="1" applyFill="1" applyBorder="1" applyAlignment="1">
      <alignment horizontal="center" vertical="center" readingOrder="2"/>
    </xf>
    <xf numFmtId="10" fontId="23" fillId="7" borderId="55" xfId="0" applyNumberFormat="1" applyFont="1" applyFill="1" applyBorder="1" applyAlignment="1">
      <alignment horizontal="center" vertical="center"/>
    </xf>
    <xf numFmtId="0" fontId="23" fillId="7" borderId="56" xfId="0" applyFont="1" applyFill="1" applyBorder="1" applyAlignment="1">
      <alignment horizontal="center" vertical="center"/>
    </xf>
    <xf numFmtId="0" fontId="23" fillId="6" borderId="60" xfId="0" applyFont="1" applyFill="1" applyBorder="1" applyAlignment="1">
      <alignment vertical="center" wrapText="1" readingOrder="2"/>
    </xf>
    <xf numFmtId="10" fontId="23" fillId="6" borderId="60" xfId="1" applyNumberFormat="1" applyFont="1" applyFill="1" applyBorder="1" applyAlignment="1">
      <alignment horizontal="center" vertical="center"/>
    </xf>
    <xf numFmtId="0" fontId="23" fillId="6" borderId="60" xfId="0" applyFont="1" applyFill="1" applyBorder="1" applyAlignment="1">
      <alignment horizontal="center" vertical="center" readingOrder="2"/>
    </xf>
    <xf numFmtId="10" fontId="23" fillId="6" borderId="60" xfId="0" applyNumberFormat="1" applyFont="1" applyFill="1" applyBorder="1" applyAlignment="1">
      <alignment horizontal="center" vertical="center"/>
    </xf>
    <xf numFmtId="0" fontId="23" fillId="6" borderId="60" xfId="0" applyFont="1" applyFill="1" applyBorder="1" applyAlignment="1">
      <alignment horizontal="center" vertical="center"/>
    </xf>
    <xf numFmtId="0" fontId="23" fillId="6" borderId="49" xfId="0" applyFont="1" applyFill="1" applyBorder="1" applyAlignment="1">
      <alignment vertical="center" wrapText="1" readingOrder="2"/>
    </xf>
    <xf numFmtId="0" fontId="23" fillId="6" borderId="49" xfId="0" applyFont="1" applyFill="1" applyBorder="1" applyAlignment="1">
      <alignment horizontal="center" vertical="center" readingOrder="2"/>
    </xf>
    <xf numFmtId="10" fontId="23" fillId="6" borderId="49" xfId="0" applyNumberFormat="1" applyFont="1" applyFill="1" applyBorder="1" applyAlignment="1">
      <alignment horizontal="center" vertical="center"/>
    </xf>
    <xf numFmtId="0" fontId="23" fillId="6" borderId="49" xfId="0" applyFont="1" applyFill="1" applyBorder="1" applyAlignment="1">
      <alignment horizontal="center" vertical="center"/>
    </xf>
    <xf numFmtId="10" fontId="23" fillId="8" borderId="49" xfId="1" applyNumberFormat="1" applyFont="1" applyFill="1" applyBorder="1" applyAlignment="1">
      <alignment horizontal="center" vertical="center"/>
    </xf>
    <xf numFmtId="10" fontId="23" fillId="8" borderId="50" xfId="1" applyNumberFormat="1" applyFont="1" applyFill="1" applyBorder="1" applyAlignment="1">
      <alignment horizontal="center" vertical="center"/>
    </xf>
    <xf numFmtId="0" fontId="23" fillId="7" borderId="50" xfId="0" applyFont="1" applyFill="1" applyBorder="1" applyAlignment="1">
      <alignment horizontal="center" vertical="center" wrapText="1" readingOrder="2"/>
    </xf>
    <xf numFmtId="10" fontId="27" fillId="8" borderId="49" xfId="1" applyNumberFormat="1" applyFont="1" applyFill="1" applyBorder="1" applyAlignment="1">
      <alignment horizontal="center" vertical="center"/>
    </xf>
    <xf numFmtId="10" fontId="27" fillId="8" borderId="50" xfId="1" applyNumberFormat="1" applyFont="1" applyFill="1" applyBorder="1" applyAlignment="1">
      <alignment horizontal="center" vertical="center"/>
    </xf>
    <xf numFmtId="10" fontId="23" fillId="8" borderId="55" xfId="1" applyNumberFormat="1" applyFont="1" applyFill="1" applyBorder="1" applyAlignment="1">
      <alignment horizontal="center" vertical="center"/>
    </xf>
    <xf numFmtId="10" fontId="23" fillId="8" borderId="56" xfId="1" applyNumberFormat="1" applyFont="1" applyFill="1" applyBorder="1" applyAlignment="1">
      <alignment horizontal="center" vertical="center"/>
    </xf>
    <xf numFmtId="0" fontId="23" fillId="6" borderId="0" xfId="0" applyFont="1" applyFill="1" applyAlignment="1">
      <alignment vertical="center"/>
    </xf>
    <xf numFmtId="0" fontId="23" fillId="6" borderId="52" xfId="0" applyFont="1" applyFill="1" applyBorder="1" applyAlignment="1">
      <alignment vertical="center"/>
    </xf>
    <xf numFmtId="165" fontId="23" fillId="7" borderId="49"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0" fontId="28" fillId="5" borderId="62" xfId="0" applyFont="1" applyFill="1" applyBorder="1" applyAlignment="1">
      <alignment vertical="center" readingOrder="2"/>
    </xf>
    <xf numFmtId="0" fontId="29" fillId="5" borderId="63" xfId="0" applyFont="1" applyFill="1" applyBorder="1" applyAlignment="1">
      <alignment horizontal="center" vertical="center" wrapText="1"/>
    </xf>
    <xf numFmtId="0" fontId="29" fillId="5" borderId="60"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5" xfId="0" applyFont="1" applyFill="1" applyBorder="1" applyAlignment="1">
      <alignment horizontal="center" vertical="center" wrapText="1"/>
    </xf>
    <xf numFmtId="0" fontId="23" fillId="6" borderId="66" xfId="0" applyFont="1" applyFill="1" applyBorder="1" applyAlignment="1">
      <alignment vertical="center" wrapText="1" readingOrder="2"/>
    </xf>
    <xf numFmtId="10" fontId="23" fillId="7" borderId="67" xfId="1" applyNumberFormat="1" applyFont="1" applyFill="1" applyBorder="1" applyAlignment="1">
      <alignment horizontal="center" vertical="center"/>
    </xf>
    <xf numFmtId="0" fontId="23" fillId="7" borderId="48" xfId="0" applyFont="1" applyFill="1" applyBorder="1" applyAlignment="1">
      <alignment horizontal="center" vertical="center" readingOrder="2"/>
    </xf>
    <xf numFmtId="0" fontId="23" fillId="6" borderId="66" xfId="0" applyFont="1" applyFill="1" applyBorder="1" applyAlignment="1">
      <alignment vertical="center" readingOrder="2"/>
    </xf>
    <xf numFmtId="166" fontId="23" fillId="7" borderId="48" xfId="0" applyNumberFormat="1" applyFont="1" applyFill="1" applyBorder="1" applyAlignment="1">
      <alignment horizontal="center" vertical="center"/>
    </xf>
    <xf numFmtId="166" fontId="23" fillId="7" borderId="49" xfId="0" applyNumberFormat="1" applyFont="1" applyFill="1" applyBorder="1" applyAlignment="1">
      <alignment horizontal="center" vertical="center"/>
    </xf>
    <xf numFmtId="0" fontId="23" fillId="6" borderId="68" xfId="0" applyFont="1" applyFill="1" applyBorder="1" applyAlignment="1">
      <alignment vertical="center"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10" fontId="23" fillId="7" borderId="72" xfId="1" applyNumberFormat="1" applyFont="1" applyFill="1" applyBorder="1" applyAlignment="1">
      <alignment horizontal="center" vertical="center"/>
    </xf>
    <xf numFmtId="10" fontId="23" fillId="0" borderId="0" xfId="0" applyNumberFormat="1" applyFont="1" applyAlignment="1">
      <alignment horizontal="center" vertical="center"/>
    </xf>
    <xf numFmtId="166" fontId="29" fillId="5" borderId="60" xfId="0" applyNumberFormat="1" applyFont="1" applyFill="1" applyBorder="1" applyAlignment="1">
      <alignment horizontal="center" vertical="center" wrapText="1"/>
    </xf>
    <xf numFmtId="0" fontId="29" fillId="5" borderId="73" xfId="0" applyFont="1" applyFill="1" applyBorder="1" applyAlignment="1">
      <alignment horizontal="center" vertical="center"/>
    </xf>
    <xf numFmtId="0" fontId="29" fillId="5" borderId="73" xfId="0" applyFont="1" applyFill="1" applyBorder="1" applyAlignment="1">
      <alignment horizontal="center" vertical="center" wrapText="1"/>
    </xf>
    <xf numFmtId="166" fontId="29" fillId="5" borderId="73" xfId="0" applyNumberFormat="1" applyFont="1" applyFill="1" applyBorder="1" applyAlignment="1">
      <alignment horizontal="center" vertical="center" wrapText="1"/>
    </xf>
    <xf numFmtId="0" fontId="29" fillId="5" borderId="74" xfId="0" applyFont="1" applyFill="1" applyBorder="1" applyAlignment="1">
      <alignment horizontal="center" vertical="center"/>
    </xf>
    <xf numFmtId="0" fontId="23" fillId="7" borderId="41" xfId="0" applyFont="1" applyFill="1" applyBorder="1" applyAlignment="1">
      <alignment horizontal="center" vertical="center" readingOrder="2"/>
    </xf>
    <xf numFmtId="10" fontId="23" fillId="7" borderId="42" xfId="0" applyNumberFormat="1" applyFont="1" applyFill="1" applyBorder="1" applyAlignment="1">
      <alignment horizontal="center" vertical="center"/>
    </xf>
    <xf numFmtId="10" fontId="23" fillId="0" borderId="0" xfId="0" applyNumberFormat="1" applyFont="1" applyAlignment="1">
      <alignment horizontal="right" vertical="center"/>
    </xf>
    <xf numFmtId="0" fontId="29" fillId="5" borderId="60" xfId="0" applyFont="1" applyFill="1" applyBorder="1" applyAlignment="1">
      <alignment horizontal="center" vertical="center"/>
    </xf>
    <xf numFmtId="10" fontId="30" fillId="0" borderId="0" xfId="1" applyNumberFormat="1" applyFont="1" applyAlignment="1">
      <alignment vertical="center"/>
    </xf>
    <xf numFmtId="166" fontId="23" fillId="0" borderId="0" xfId="0" applyNumberFormat="1" applyFont="1" applyAlignment="1">
      <alignment vertical="center"/>
    </xf>
    <xf numFmtId="166" fontId="23" fillId="7" borderId="48" xfId="1" applyNumberFormat="1" applyFont="1" applyFill="1" applyBorder="1" applyAlignment="1">
      <alignment horizontal="center" vertical="center"/>
    </xf>
    <xf numFmtId="0" fontId="0" fillId="0" borderId="0" xfId="0" applyAlignment="1">
      <alignment horizontal="center"/>
    </xf>
    <xf numFmtId="10" fontId="32" fillId="6" borderId="48" xfId="1" applyNumberFormat="1" applyFont="1" applyFill="1" applyBorder="1" applyAlignment="1">
      <alignment horizontal="center" vertical="center"/>
    </xf>
    <xf numFmtId="0" fontId="7" fillId="2" borderId="0" xfId="0" applyFont="1" applyFill="1" applyAlignment="1">
      <alignment horizontal="right"/>
    </xf>
    <xf numFmtId="0" fontId="17" fillId="2" borderId="0" xfId="0" applyFont="1" applyFill="1" applyAlignment="1">
      <alignment horizontal="right"/>
    </xf>
    <xf numFmtId="0" fontId="8" fillId="2" borderId="0" xfId="0" applyFont="1" applyFill="1" applyAlignment="1">
      <alignment horizontal="right"/>
    </xf>
    <xf numFmtId="0" fontId="12" fillId="3" borderId="0" xfId="0" applyFont="1" applyFill="1" applyAlignment="1">
      <alignment horizontal="right"/>
    </xf>
    <xf numFmtId="0" fontId="11" fillId="2" borderId="0" xfId="0" applyFont="1" applyFill="1" applyAlignment="1">
      <alignment horizontal="center" vertical="top" wrapText="1" readingOrder="2"/>
    </xf>
    <xf numFmtId="0" fontId="17" fillId="2" borderId="1" xfId="0" applyFont="1" applyFill="1" applyBorder="1" applyAlignment="1">
      <alignment horizontal="right" vertical="center"/>
    </xf>
    <xf numFmtId="166" fontId="27" fillId="7" borderId="48" xfId="1" applyNumberFormat="1" applyFont="1" applyFill="1" applyBorder="1" applyAlignment="1">
      <alignment horizontal="center" vertical="center"/>
    </xf>
    <xf numFmtId="0" fontId="4" fillId="0" borderId="5" xfId="0" applyFont="1" applyBorder="1" applyAlignment="1">
      <alignment horizontal="center" vertical="center" wrapText="1"/>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21" fillId="2" borderId="9" xfId="0" applyNumberFormat="1" applyFont="1" applyFill="1" applyBorder="1" applyAlignment="1">
      <alignment horizontal="center" vertical="center" wrapText="1" readingOrder="2"/>
    </xf>
    <xf numFmtId="10" fontId="21" fillId="2" borderId="11" xfId="0" applyNumberFormat="1" applyFont="1" applyFill="1" applyBorder="1" applyAlignment="1">
      <alignment horizontal="center" vertical="center" wrapText="1" readingOrder="2"/>
    </xf>
    <xf numFmtId="10" fontId="21" fillId="2" borderId="12" xfId="0" applyNumberFormat="1" applyFont="1" applyFill="1" applyBorder="1" applyAlignment="1">
      <alignment horizontal="center" vertical="center" wrapText="1" readingOrder="2"/>
    </xf>
    <xf numFmtId="10" fontId="21" fillId="2" borderId="4" xfId="0" applyNumberFormat="1" applyFont="1" applyFill="1" applyBorder="1" applyAlignment="1">
      <alignment horizontal="center" vertical="center" wrapText="1" readingOrder="2"/>
    </xf>
    <xf numFmtId="0" fontId="21" fillId="2" borderId="4" xfId="0" applyFont="1" applyFill="1" applyBorder="1" applyAlignment="1">
      <alignment horizontal="center" vertical="center" wrapText="1" readingOrder="2"/>
    </xf>
    <xf numFmtId="0" fontId="7" fillId="2" borderId="0" xfId="0" applyFont="1" applyFill="1" applyAlignment="1">
      <alignment horizontal="right" vertical="center" wrapText="1"/>
    </xf>
    <xf numFmtId="0" fontId="23" fillId="6" borderId="37" xfId="0" applyFont="1" applyFill="1" applyBorder="1" applyAlignment="1">
      <alignment horizontal="center" vertical="center" wrapText="1"/>
    </xf>
    <xf numFmtId="0" fontId="23" fillId="6" borderId="3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52" xfId="0" applyFont="1" applyFill="1" applyBorder="1" applyAlignment="1">
      <alignment horizontal="center" vertical="center" wrapText="1"/>
    </xf>
    <xf numFmtId="0" fontId="23" fillId="6" borderId="57" xfId="0" applyFont="1" applyFill="1" applyBorder="1" applyAlignment="1">
      <alignment horizontal="center" vertical="center" wrapText="1"/>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7" fillId="0" borderId="37" xfId="0" applyFont="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9" fillId="5" borderId="42" xfId="0" applyFont="1" applyFill="1" applyBorder="1" applyAlignment="1">
      <alignment horizontal="center" vertical="center" wrapText="1"/>
    </xf>
    <xf numFmtId="0" fontId="29" fillId="5" borderId="44" xfId="0" applyFont="1" applyFill="1" applyBorder="1" applyAlignment="1">
      <alignment horizontal="center" vertical="center"/>
    </xf>
    <xf numFmtId="0" fontId="29" fillId="5" borderId="45" xfId="0" applyFont="1" applyFill="1" applyBorder="1" applyAlignment="1">
      <alignment horizontal="center" vertical="center"/>
    </xf>
    <xf numFmtId="0" fontId="29" fillId="5" borderId="46" xfId="0" applyFont="1" applyFill="1" applyBorder="1" applyAlignment="1">
      <alignment horizontal="center" vertical="center"/>
    </xf>
    <xf numFmtId="0" fontId="23" fillId="6" borderId="38" xfId="0" applyFont="1" applyFill="1" applyBorder="1" applyAlignment="1">
      <alignment horizontal="center" vertical="center"/>
    </xf>
    <xf numFmtId="0" fontId="23" fillId="6" borderId="39" xfId="0" applyFont="1" applyFill="1" applyBorder="1" applyAlignment="1">
      <alignment horizontal="center" vertical="center"/>
    </xf>
    <xf numFmtId="0" fontId="23" fillId="6" borderId="51" xfId="0" applyFont="1" applyFill="1" applyBorder="1" applyAlignment="1">
      <alignment horizontal="center" vertical="center"/>
    </xf>
    <xf numFmtId="0" fontId="23" fillId="6" borderId="0" xfId="0" applyFont="1" applyFill="1" applyAlignment="1">
      <alignment horizontal="center" vertical="center"/>
    </xf>
    <xf numFmtId="0" fontId="23" fillId="6" borderId="52" xfId="0" applyFont="1" applyFill="1" applyBorder="1" applyAlignment="1">
      <alignment horizontal="center" vertical="center"/>
    </xf>
    <xf numFmtId="0" fontId="23" fillId="6" borderId="57" xfId="0" applyFont="1" applyFill="1" applyBorder="1" applyAlignment="1">
      <alignment horizontal="center" vertical="center"/>
    </xf>
    <xf numFmtId="0" fontId="23" fillId="6" borderId="58" xfId="0" applyFont="1" applyFill="1" applyBorder="1" applyAlignment="1">
      <alignment horizontal="center" vertical="center"/>
    </xf>
    <xf numFmtId="0" fontId="23" fillId="6" borderId="59" xfId="0" applyFont="1" applyFill="1" applyBorder="1" applyAlignment="1">
      <alignment horizontal="center" vertical="center"/>
    </xf>
    <xf numFmtId="0" fontId="0" fillId="0" borderId="0" xfId="0" applyAlignment="1">
      <alignment horizontal="center"/>
    </xf>
    <xf numFmtId="0" fontId="4" fillId="2" borderId="12" xfId="0" applyFont="1" applyFill="1" applyBorder="1" applyAlignment="1">
      <alignment horizontal="center" vertical="center" wrapText="1" readingOrder="2"/>
    </xf>
    <xf numFmtId="0" fontId="4" fillId="2" borderId="12" xfId="0" applyFont="1" applyFill="1" applyBorder="1" applyAlignment="1">
      <alignment horizontal="right" vertical="center" wrapText="1" readingOrder="2"/>
    </xf>
    <xf numFmtId="0" fontId="17" fillId="2" borderId="12" xfId="0" applyFont="1" applyFill="1" applyBorder="1" applyAlignment="1">
      <alignment horizontal="right" vertical="center" wrapText="1" readingOrder="2"/>
    </xf>
    <xf numFmtId="0" fontId="4" fillId="2" borderId="9" xfId="0" applyFont="1" applyFill="1" applyBorder="1" applyAlignment="1">
      <alignment horizontal="right" vertical="center" wrapText="1" readingOrder="2"/>
    </xf>
    <xf numFmtId="0" fontId="4" fillId="2" borderId="75" xfId="0" applyFont="1" applyFill="1" applyBorder="1" applyAlignment="1">
      <alignment horizontal="right" vertical="center" wrapText="1" readingOrder="2"/>
    </xf>
    <xf numFmtId="0" fontId="4" fillId="2" borderId="76" xfId="0" applyFont="1" applyFill="1" applyBorder="1" applyAlignment="1">
      <alignment horizontal="right" vertical="center" wrapText="1" readingOrder="2"/>
    </xf>
    <xf numFmtId="0" fontId="4" fillId="2" borderId="9" xfId="0" applyFont="1" applyFill="1" applyBorder="1" applyAlignment="1">
      <alignment horizontal="right" vertical="center" wrapText="1"/>
    </xf>
    <xf numFmtId="0" fontId="4" fillId="2" borderId="77"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4" fillId="2" borderId="78" xfId="0" applyFont="1" applyFill="1" applyBorder="1" applyAlignment="1">
      <alignment horizontal="right" vertical="center" wrapText="1" readingOrder="2"/>
    </xf>
    <xf numFmtId="9" fontId="4" fillId="2" borderId="5"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readingOrder="2"/>
    </xf>
    <xf numFmtId="0" fontId="4" fillId="2" borderId="5" xfId="0" applyFont="1" applyFill="1" applyBorder="1" applyAlignment="1">
      <alignment horizontal="center" vertical="center" wrapText="1"/>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6" xfId="0" applyNumberFormat="1" applyFont="1" applyFill="1" applyBorder="1" applyAlignment="1">
      <alignment horizontal="center" vertical="center" wrapText="1" readingOrder="2"/>
    </xf>
    <xf numFmtId="166" fontId="4" fillId="2" borderId="76" xfId="0" applyNumberFormat="1" applyFont="1" applyFill="1" applyBorder="1" applyAlignment="1">
      <alignment horizontal="right" vertical="center" wrapText="1" readingOrder="2"/>
    </xf>
    <xf numFmtId="166" fontId="4" fillId="2" borderId="9"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9" xfId="0" applyNumberFormat="1" applyFont="1" applyFill="1" applyBorder="1" applyAlignment="1">
      <alignment horizontal="right" vertical="center" wrapText="1"/>
    </xf>
    <xf numFmtId="0" fontId="23" fillId="7" borderId="79" xfId="0" applyFont="1" applyFill="1" applyBorder="1" applyAlignment="1">
      <alignment horizontal="center" vertical="center" wrapText="1"/>
    </xf>
    <xf numFmtId="0" fontId="23" fillId="7" borderId="79" xfId="0" applyFont="1" applyFill="1" applyBorder="1" applyAlignment="1">
      <alignment horizontal="center" vertical="center"/>
    </xf>
    <xf numFmtId="0" fontId="29" fillId="5" borderId="80" xfId="0"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81" xfId="0" applyFont="1" applyFill="1" applyBorder="1" applyAlignment="1">
      <alignment horizontal="center" vertical="center"/>
    </xf>
    <xf numFmtId="166" fontId="23" fillId="7" borderId="79" xfId="0" applyNumberFormat="1" applyFont="1" applyFill="1" applyBorder="1" applyAlignment="1">
      <alignment horizontal="center" vertical="center"/>
    </xf>
    <xf numFmtId="10" fontId="23" fillId="6" borderId="72" xfId="1" applyNumberFormat="1" applyFont="1" applyFill="1" applyBorder="1" applyAlignment="1">
      <alignment horizontal="center" vertical="center"/>
    </xf>
    <xf numFmtId="10" fontId="23" fillId="6" borderId="81" xfId="1" applyNumberFormat="1" applyFont="1" applyFill="1" applyBorder="1" applyAlignment="1">
      <alignment horizontal="center" vertical="center"/>
    </xf>
    <xf numFmtId="0" fontId="23" fillId="7" borderId="81" xfId="0" applyFont="1" applyFill="1" applyBorder="1" applyAlignment="1">
      <alignment horizontal="center" vertical="center" readingOrder="2"/>
    </xf>
    <xf numFmtId="10" fontId="23" fillId="7" borderId="81" xfId="0" applyNumberFormat="1" applyFont="1" applyFill="1" applyBorder="1" applyAlignment="1">
      <alignment horizontal="center" vertical="center"/>
    </xf>
    <xf numFmtId="10" fontId="27" fillId="6" borderId="72" xfId="1" applyNumberFormat="1" applyFont="1" applyFill="1" applyBorder="1" applyAlignment="1">
      <alignment horizontal="center" vertical="center"/>
    </xf>
    <xf numFmtId="10" fontId="27" fillId="6" borderId="81" xfId="1" applyNumberFormat="1" applyFont="1" applyFill="1" applyBorder="1" applyAlignment="1">
      <alignment horizontal="center" vertical="center"/>
    </xf>
    <xf numFmtId="10" fontId="27" fillId="7" borderId="72" xfId="1" applyNumberFormat="1" applyFont="1" applyFill="1" applyBorder="1" applyAlignment="1">
      <alignment horizontal="center" vertical="center"/>
    </xf>
    <xf numFmtId="166" fontId="23" fillId="7" borderId="81" xfId="0" applyNumberFormat="1" applyFont="1" applyFill="1" applyBorder="1" applyAlignment="1">
      <alignment horizontal="center" vertical="center"/>
    </xf>
    <xf numFmtId="0" fontId="23" fillId="6" borderId="82" xfId="0" applyFont="1" applyFill="1" applyBorder="1" applyAlignment="1">
      <alignment vertical="center" wrapText="1" readingOrder="2"/>
    </xf>
    <xf numFmtId="0" fontId="23" fillId="6" borderId="82" xfId="0" applyFont="1" applyFill="1" applyBorder="1" applyAlignment="1">
      <alignment vertical="center" readingOrder="2"/>
    </xf>
    <xf numFmtId="0" fontId="23" fillId="7" borderId="81" xfId="0" applyFont="1" applyFill="1" applyBorder="1" applyAlignment="1">
      <alignment horizontal="center" vertical="center" wrapText="1"/>
    </xf>
    <xf numFmtId="0" fontId="28" fillId="5" borderId="0" xfId="0" applyFont="1" applyFill="1" applyBorder="1" applyAlignment="1">
      <alignment vertical="center" readingOrder="2"/>
    </xf>
    <xf numFmtId="0" fontId="29" fillId="5" borderId="51" xfId="0" applyFont="1" applyFill="1" applyBorder="1" applyAlignment="1">
      <alignment horizontal="center" vertical="center" wrapText="1"/>
    </xf>
    <xf numFmtId="0" fontId="29" fillId="5" borderId="74" xfId="0" applyFont="1" applyFill="1" applyBorder="1" applyAlignment="1">
      <alignment horizontal="center" vertical="center" wrapText="1"/>
    </xf>
    <xf numFmtId="166" fontId="29" fillId="5" borderId="74" xfId="0" applyNumberFormat="1" applyFont="1" applyFill="1" applyBorder="1" applyAlignment="1">
      <alignment horizontal="center" vertical="center" wrapText="1"/>
    </xf>
    <xf numFmtId="166" fontId="29" fillId="5" borderId="63" xfId="0" applyNumberFormat="1" applyFont="1" applyFill="1" applyBorder="1" applyAlignment="1">
      <alignment horizontal="center" vertical="center" wrapText="1"/>
    </xf>
    <xf numFmtId="166" fontId="23" fillId="6" borderId="48" xfId="1" applyNumberFormat="1" applyFont="1" applyFill="1" applyBorder="1" applyAlignment="1">
      <alignment horizontal="center" vertical="center"/>
    </xf>
    <xf numFmtId="166" fontId="27" fillId="6" borderId="48"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49" xfId="1" applyNumberFormat="1" applyFont="1" applyFill="1" applyBorder="1" applyAlignment="1">
      <alignment horizontal="center" vertical="center"/>
    </xf>
    <xf numFmtId="166" fontId="23" fillId="6" borderId="50" xfId="1" applyNumberFormat="1" applyFont="1" applyFill="1" applyBorder="1" applyAlignment="1">
      <alignment horizontal="center" vertical="center"/>
    </xf>
    <xf numFmtId="166" fontId="23" fillId="7" borderId="79" xfId="0" applyNumberFormat="1" applyFont="1" applyFill="1" applyBorder="1" applyAlignment="1">
      <alignment horizontal="center" vertical="center" wrapText="1"/>
    </xf>
    <xf numFmtId="166" fontId="23" fillId="6" borderId="70"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0" fontId="29" fillId="5" borderId="63" xfId="0" applyFont="1" applyFill="1" applyBorder="1" applyAlignment="1">
      <alignment horizontal="center" vertical="center"/>
    </xf>
    <xf numFmtId="0" fontId="23" fillId="7" borderId="69" xfId="0" applyFont="1" applyFill="1" applyBorder="1" applyAlignment="1">
      <alignment horizontal="center" vertical="center" readingOrder="2"/>
    </xf>
    <xf numFmtId="166" fontId="27" fillId="6" borderId="49" xfId="1" applyNumberFormat="1" applyFont="1" applyFill="1" applyBorder="1" applyAlignment="1">
      <alignment horizontal="center" vertical="center"/>
    </xf>
    <xf numFmtId="166" fontId="27" fillId="6" borderId="50" xfId="1" applyNumberFormat="1" applyFont="1" applyFill="1" applyBorder="1" applyAlignment="1">
      <alignment horizontal="center" vertical="center"/>
    </xf>
    <xf numFmtId="0" fontId="23" fillId="7" borderId="61" xfId="0" applyFont="1" applyFill="1" applyBorder="1" applyAlignment="1">
      <alignment horizontal="center" vertical="center" wrapText="1"/>
    </xf>
    <xf numFmtId="0" fontId="29" fillId="5" borderId="80" xfId="0" applyFont="1" applyFill="1" applyBorder="1" applyAlignment="1">
      <alignment horizontal="center" vertical="center" wrapText="1"/>
    </xf>
    <xf numFmtId="166" fontId="29" fillId="5" borderId="64" xfId="0" applyNumberFormat="1" applyFont="1" applyFill="1" applyBorder="1" applyAlignment="1">
      <alignment horizontal="center" vertical="center" wrapText="1"/>
    </xf>
    <xf numFmtId="166" fontId="29" fillId="5" borderId="83" xfId="0" applyNumberFormat="1" applyFont="1" applyFill="1" applyBorder="1" applyAlignment="1">
      <alignment horizontal="center" vertical="center" wrapText="1"/>
    </xf>
    <xf numFmtId="166" fontId="23" fillId="8" borderId="49" xfId="1" applyNumberFormat="1" applyFont="1" applyFill="1" applyBorder="1" applyAlignment="1">
      <alignment horizontal="center" vertical="center"/>
    </xf>
    <xf numFmtId="166" fontId="23" fillId="8" borderId="50" xfId="1" applyNumberFormat="1" applyFont="1" applyFill="1" applyBorder="1" applyAlignment="1">
      <alignment horizontal="center" vertical="center"/>
    </xf>
    <xf numFmtId="166" fontId="27" fillId="8" borderId="49" xfId="1" applyNumberFormat="1" applyFont="1" applyFill="1" applyBorder="1" applyAlignment="1">
      <alignment horizontal="center" vertical="center"/>
    </xf>
    <xf numFmtId="166" fontId="27" fillId="8" borderId="50" xfId="1" applyNumberFormat="1" applyFont="1" applyFill="1" applyBorder="1" applyAlignment="1">
      <alignment horizontal="center" vertical="center"/>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0" fontId="25" fillId="0" borderId="84" xfId="0" applyFont="1" applyBorder="1" applyAlignment="1">
      <alignment horizontal="right" vertical="center" wrapText="1"/>
    </xf>
    <xf numFmtId="0" fontId="25" fillId="0" borderId="85" xfId="0" applyFont="1" applyBorder="1" applyAlignment="1">
      <alignment horizontal="right" vertical="center" wrapText="1"/>
    </xf>
    <xf numFmtId="0" fontId="25" fillId="0" borderId="86" xfId="0" applyFont="1" applyBorder="1" applyAlignment="1">
      <alignment horizontal="right" vertical="center" wrapText="1"/>
    </xf>
    <xf numFmtId="0" fontId="25" fillId="0" borderId="88" xfId="0" applyFont="1" applyBorder="1" applyAlignment="1">
      <alignment horizontal="right" vertical="center" wrapText="1"/>
    </xf>
    <xf numFmtId="0" fontId="25" fillId="0" borderId="89" xfId="0" applyFont="1" applyBorder="1" applyAlignment="1">
      <alignment horizontal="right" vertical="center" wrapText="1"/>
    </xf>
    <xf numFmtId="0" fontId="26" fillId="0" borderId="90" xfId="0" applyFont="1" applyBorder="1" applyAlignment="1">
      <alignment horizontal="right" vertical="center" wrapText="1"/>
    </xf>
    <xf numFmtId="0" fontId="25" fillId="0" borderId="91" xfId="0" applyFont="1" applyBorder="1" applyAlignment="1">
      <alignment horizontal="right" vertical="center" wrapText="1"/>
    </xf>
    <xf numFmtId="0" fontId="25" fillId="0" borderId="92" xfId="0" applyFont="1" applyBorder="1" applyAlignment="1">
      <alignment horizontal="right" vertical="center" wrapText="1" readingOrder="2"/>
    </xf>
    <xf numFmtId="0" fontId="25" fillId="0" borderId="93" xfId="0" applyFont="1" applyBorder="1" applyAlignment="1">
      <alignment horizontal="right" vertical="center" wrapText="1" readingOrder="2"/>
    </xf>
    <xf numFmtId="0" fontId="25" fillId="0" borderId="94" xfId="0" applyFont="1" applyBorder="1" applyAlignment="1">
      <alignment horizontal="right" vertical="center" wrapText="1" readingOrder="2"/>
    </xf>
    <xf numFmtId="0" fontId="25" fillId="0" borderId="99" xfId="0" applyFont="1" applyBorder="1" applyAlignment="1">
      <alignment horizontal="right" vertical="center" wrapText="1" readingOrder="2"/>
    </xf>
    <xf numFmtId="0" fontId="24" fillId="4" borderId="100" xfId="0" applyFont="1" applyFill="1" applyBorder="1" applyAlignment="1">
      <alignment horizontal="right" vertical="center" wrapText="1"/>
    </xf>
    <xf numFmtId="0" fontId="24" fillId="4" borderId="101" xfId="0" applyFont="1" applyFill="1" applyBorder="1" applyAlignment="1">
      <alignment horizontal="center" vertical="center" wrapText="1" readingOrder="2"/>
    </xf>
    <xf numFmtId="0" fontId="24" fillId="4" borderId="102" xfId="0" applyFont="1" applyFill="1" applyBorder="1" applyAlignment="1">
      <alignment horizontal="center" vertical="center" wrapText="1" readingOrder="2"/>
    </xf>
    <xf numFmtId="0" fontId="24" fillId="4" borderId="103" xfId="0" applyFont="1" applyFill="1" applyBorder="1" applyAlignment="1">
      <alignment horizontal="center" vertical="center" wrapText="1" readingOrder="2"/>
    </xf>
    <xf numFmtId="0" fontId="24" fillId="4" borderId="104" xfId="0" applyFont="1" applyFill="1" applyBorder="1" applyAlignment="1">
      <alignment horizontal="right" vertical="center" wrapText="1" readingOrder="2"/>
    </xf>
    <xf numFmtId="166" fontId="25" fillId="0" borderId="87"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95"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96" xfId="0" applyNumberFormat="1" applyFont="1" applyBorder="1" applyAlignment="1">
      <alignment horizontal="right" vertical="center" wrapText="1" readingOrder="2"/>
    </xf>
    <xf numFmtId="166" fontId="25" fillId="0" borderId="97"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98" xfId="0" applyNumberFormat="1" applyFont="1" applyBorder="1" applyAlignment="1">
      <alignment horizontal="right" vertical="center" wrapText="1" readingOrder="1"/>
    </xf>
  </cellXfs>
  <cellStyles count="4">
    <cellStyle name="Comma" xfId="3" builtinId="3"/>
    <cellStyle name="Hyperlink" xfId="2" builtinId="8"/>
    <cellStyle name="Normal" xfId="0" builtinId="0"/>
    <cellStyle name="Percent" xfId="1" builtinId="5"/>
  </cellStyles>
  <dxfs count="226">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numFmt numFmtId="14" formatCode="0.0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Arial"/>
        <family val="2"/>
        <scheme val="minor"/>
      </font>
      <alignment horizontal="right" vertical="center" textRotation="0" wrapText="1" indent="0" justifyLastLine="0" shrinkToFit="0" readingOrder="0"/>
      <border diagonalUp="0" diagonalDown="0">
        <left/>
        <right style="medium">
          <color rgb="FF000000"/>
        </right>
        <top style="dashed">
          <color rgb="FF000000"/>
        </top>
        <bottom style="medium">
          <color rgb="FF000000"/>
        </bottom>
        <vertical/>
        <horizontal/>
      </border>
    </dxf>
    <dxf>
      <border outline="0">
        <bottom style="medium">
          <color rgb="FF000000"/>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rgb="FF000000"/>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thin">
          <color theme="0"/>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style="medium">
          <color indexed="64"/>
        </right>
        <top style="thin">
          <color theme="0"/>
        </top>
        <bottom style="thin">
          <color theme="0"/>
        </bottom>
        <vertical/>
        <horizontal/>
      </border>
    </dxf>
    <dxf>
      <border outline="0">
        <top style="thin">
          <color theme="0"/>
        </top>
      </border>
    </dxf>
    <dxf>
      <border outline="0">
        <bottom style="thin">
          <color theme="0"/>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top style="thin">
          <color theme="0"/>
        </top>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right/>
        <top style="thin">
          <color theme="0"/>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right style="thin">
          <color indexed="64"/>
        </right>
        <top style="thin">
          <color indexed="64"/>
        </top>
        <bottom style="thin">
          <color indexed="64"/>
        </bottom>
        <vertical/>
        <horizontal/>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3105150</xdr:colOff>
      <xdr:row>0</xdr:row>
      <xdr:rowOff>104775</xdr:rowOff>
    </xdr:from>
    <xdr:to>
      <xdr:col>2</xdr:col>
      <xdr:colOff>3719</xdr:colOff>
      <xdr:row>3</xdr:row>
      <xdr:rowOff>134104</xdr:rowOff>
    </xdr:to>
    <xdr:pic>
      <xdr:nvPicPr>
        <xdr:cNvPr id="3" name="תמונה 2" descr="לוגו נגיש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4771881"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485775</xdr:colOff>
      <xdr:row>4</xdr:row>
      <xdr:rowOff>0</xdr:rowOff>
    </xdr:from>
    <xdr:to>
      <xdr:col>1</xdr:col>
      <xdr:colOff>0</xdr:colOff>
      <xdr:row>5</xdr:row>
      <xdr:rowOff>152400</xdr:rowOff>
    </xdr:to>
    <xdr:pic>
      <xdr:nvPicPr>
        <xdr:cNvPr id="4" name="Picture 3" descr="מור בית השקעות">
          <a:extLst>
            <a:ext uri="{FF2B5EF4-FFF2-40B4-BE49-F238E27FC236}">
              <a16:creationId xmlns:a16="http://schemas.microsoft.com/office/drawing/2014/main" id="{F3A37072-79C4-445C-A21D-5FF5F45CFA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40157225" y="7239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415196</xdr:colOff>
      <xdr:row>2</xdr:row>
      <xdr:rowOff>606544</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1378323</xdr:colOff>
      <xdr:row>15</xdr:row>
      <xdr:rowOff>280147</xdr:rowOff>
    </xdr:from>
    <xdr:to>
      <xdr:col>9</xdr:col>
      <xdr:colOff>579413</xdr:colOff>
      <xdr:row>15</xdr:row>
      <xdr:rowOff>1143729</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3861734" y="2801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E99558-CDFA-44BD-9782-F284FBF40EC2}" name="TitleRegion1.a8.i20.1" displayName="TitleRegion1.a8.i20.1" ref="A8:I20" totalsRowShown="0" headerRowBorderDxfId="224" tableBorderDxfId="225">
  <autoFilter ref="A8:I20" xr:uid="{26EA4F17-1926-49F2-A7F6-29CF8A678D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4385E18-B9A1-421B-A040-BD150942292A}" name="אפיק השקעה " dataDxfId="223"/>
    <tableColumn id="2" xr3:uid="{C8022B2F-8CE4-4F05-B128-380D8BEA61F2}" name="שיעור חשיפה צפוי לשנת 2023" dataDxfId="222"/>
    <tableColumn id="3" xr3:uid="{DE30E272-05B8-4A44-B4EA-2D5B85EA4DBD}" name="שיעור חשיפה  22.11.2023 צפוי" dataDxfId="221"/>
    <tableColumn id="4" xr3:uid="{3E34BDF3-F882-43B2-96A7-8AB01056548D}" name="שיעור החשיפה בפועל 30.06.2024" dataDxfId="220"/>
    <tableColumn id="5" xr3:uid="{9A764537-8447-459A-9835-8494E5E0CAD2}" name="שיעור החשיפה צפוי 2024" dataDxfId="219"/>
    <tableColumn id="6" xr3:uid="{4362394D-4E9E-4BE2-9EEB-DF7859E18583}" name="שיעור החשיפה צפוי 01.07.24" dataDxfId="218"/>
    <tableColumn id="7" xr3:uid="{E14B28DB-A5F2-4F5B-AE70-441782733F8F}" name="טווח סטייה" dataDxfId="217"/>
    <tableColumn id="8" xr3:uid="{5427A3E0-127F-4C02-9A57-E2FF7A88BD23}" name="גבולות שיעור החשיפה הצפויה" dataDxfId="216"/>
    <tableColumn id="9" xr3:uid="{341C4BAF-B4A0-48FA-94C8-8B18EBFF2B36}"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772946B-EFD4-42AF-B033-3B0DCBB5EBAC}" name="TitleRegion1.a26.i38.2" displayName="TitleRegion1.a26.i38.2" ref="A26:I38" totalsRowShown="0" headerRowBorderDxfId="214" tableBorderDxfId="215">
  <autoFilter ref="A26:I38" xr:uid="{B5E76A74-E42D-4963-BF42-12047BCA47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C19F747-7B11-4875-936B-B21AD1D7EF26}" name="אפיק השקעה " dataDxfId="213"/>
    <tableColumn id="2" xr3:uid="{FAED30BF-BACB-49A4-B5AF-2257F29F25EE}" name="שיעור חשיפה צפוי לשנת 2023" dataDxfId="212"/>
    <tableColumn id="3" xr3:uid="{568B1101-8B16-4418-A2D3-6DA3030CFA41}" name="שיעור חשיפה  22.11.2023 צפוי" dataDxfId="211"/>
    <tableColumn id="4" xr3:uid="{9ECCCDC8-31DE-4115-AFDC-729021E8210D}" name="שיעור החשיפה בפועל 30.06.2024" dataDxfId="210"/>
    <tableColumn id="5" xr3:uid="{1239E761-D015-4878-9EB4-9EDEA3CA5EB9}" name="שיעור החשיפה צפוי 2024" dataDxfId="209"/>
    <tableColumn id="6" xr3:uid="{556CDCA8-4A0C-4FA7-A8B4-1946A5AF42FD}" name="שיעור החשיפה צפוי 01.07.24" dataDxfId="208"/>
    <tableColumn id="7" xr3:uid="{98549413-75F5-4E3A-9471-B1D36C069037}" name="טווח סטייה" dataDxfId="207"/>
    <tableColumn id="8" xr3:uid="{F8698673-BAE9-4FAA-81C4-B70AFFAC74F7}" name="גבולות שיעור החשיפה הצפויה" dataDxfId="206"/>
    <tableColumn id="9" xr3:uid="{CC725786-2F99-4529-9CA3-B8D63921F01E}" name="מדד ייחוס"/>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A44121-ACA3-461F-AA3C-69C7987EA49A}" name="TitleRegion1.a45.i57.3" displayName="TitleRegion1.a45.i57.3" ref="A45:I57" totalsRowShown="0" headerRowBorderDxfId="204" tableBorderDxfId="205">
  <autoFilter ref="A45:I57" xr:uid="{AC7F75F2-6CB0-487B-B1D7-CCE9F9B676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52C689-D1F3-491D-AEBB-E63598CAE7B5}" name="אפיק השקעה " dataDxfId="203"/>
    <tableColumn id="2" xr3:uid="{EDD252AD-6E75-48C7-A866-78E93182E419}" name="שיעור חשיפה צפוי לשנת 2023" dataDxfId="202"/>
    <tableColumn id="3" xr3:uid="{9B03786F-FD4A-41EF-B801-B437057781C2}" name="שיעור חשיפה  07.12.2023 צפוי" dataDxfId="201"/>
    <tableColumn id="4" xr3:uid="{DC0F9E02-3E0F-44FF-9967-8D8345447FB9}" name="שיעור החשיפה בפועל 30.06.2024" dataDxfId="200"/>
    <tableColumn id="5" xr3:uid="{E82EDAE8-6195-4F94-8476-CBF1CDFA500A}" name="שיעור החשיפה צפוי 2024" dataDxfId="199"/>
    <tableColumn id="6" xr3:uid="{662C306D-7708-443F-8CF4-B9D0F51E8CF3}" name="שיעור החשיפה צפוי 01.07.24" dataDxfId="198"/>
    <tableColumn id="7" xr3:uid="{AB0B6A99-F5AD-464B-BC96-48EA6573075C}" name="טווח סטייה" dataDxfId="197"/>
    <tableColumn id="8" xr3:uid="{02DDCE24-E46B-401B-BC8B-4D99AFF192C1}" name="גבולות שיעור החשיפה הצפויה" dataDxfId="196"/>
    <tableColumn id="9" xr3:uid="{89D7426C-2C0A-4366-99DC-29831C04AD1F}" name="מדד ייחוס"/>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6DBBDD-3761-4FD1-8922-381EC63DB28B}" name="TitleRegion1.a64.i76.4" displayName="TitleRegion1.a64.i76.4" ref="A64:I76" totalsRowShown="0" headerRowBorderDxfId="194" tableBorderDxfId="195">
  <autoFilter ref="A64:I76" xr:uid="{724AF3E0-DF93-4025-B30B-F47D437B74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6793B3F-2A03-4306-A1E0-5E6EA6002C47}" name="אפיק השקעה " dataDxfId="193"/>
    <tableColumn id="2" xr3:uid="{828DA000-B303-461D-9724-084C25B5BF9A}" name="שיעור חשיפה צפוי לשנת 2023" dataDxfId="192"/>
    <tableColumn id="3" xr3:uid="{C223703D-A921-49D5-92BC-E182E3CBE2A6}" name="שיעור חשיפה  22.11.2023 צפוי" dataDxfId="191"/>
    <tableColumn id="4" xr3:uid="{2D54A988-095F-4A74-87CC-026CED90457A}" name="שיעור החשיפה בפועל 30.06.2024" dataDxfId="190"/>
    <tableColumn id="5" xr3:uid="{1DD62097-BC80-4795-A717-9B9CEF4F0BE5}" name="שיעור החשיפה צפוי 2024" dataDxfId="189"/>
    <tableColumn id="6" xr3:uid="{F87B9FC7-D45E-4EB5-93BB-857650993B73}" name="שיעור החשיפה צפוי 01.07.24" dataDxfId="188"/>
    <tableColumn id="7" xr3:uid="{BFDC2F9A-81AA-4C88-B282-C495ABA7DC8B}" name="טווח סטייה" dataDxfId="187"/>
    <tableColumn id="8" xr3:uid="{C38A7650-D18F-4C8A-B7DC-EE6EE749DAAB}" name="גבולות שיעור החשיפה הצפויה" dataDxfId="186"/>
    <tableColumn id="9" xr3:uid="{FB6FF663-5911-496C-8EEE-5A27C01BFB2D}" name="מדד ייחוס"/>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AC15D3-3E71-41EE-85D4-DC846DEC6EB1}" name="TitleRegion1.b5.k16.2" displayName="TitleRegion1.b5.k16.2" ref="B5:K16" totalsRowShown="0" tableBorderDxfId="185">
  <autoFilter ref="B5:K16" xr:uid="{0A5D8334-777A-4A7D-9A36-7651F1F824E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59771413-46EF-409C-889F-53419FEDF0B2}" name="אפיק השקעה" dataDxfId="184"/>
    <tableColumn id="2" xr3:uid="{4702D7B5-DCBD-4CFC-AA89-2465E20E327A}" name="אלפא מור תגמולים – מניות" dataDxfId="183" dataCellStyle="Percent"/>
    <tableColumn id="3" xr3:uid="{B1C94767-0DC0-499F-A494-A1643A88F2AF}" name="מור השתלמות – מניות" dataDxfId="182" dataCellStyle="Percent"/>
    <tableColumn id="4" xr3:uid="{45B21D15-7C74-4139-9A75-6F278C865017}" name="מור קופת גמל להשקעה – מניות" dataDxfId="181" dataCellStyle="Percent"/>
    <tableColumn id="5" xr3:uid="{3C2502E6-5753-43D3-A5DD-15D37F11E776}" name="_x0009_שיעור חשיפה צפוי לשנת 2024" dataDxfId="180" dataCellStyle="Percent"/>
    <tableColumn id="6" xr3:uid="{CE6E47DA-10FD-4BB8-A1A3-7265D56DC16B}" name="שיעור החשיפה צפוי 01.07.24" dataDxfId="179" dataCellStyle="Percent"/>
    <tableColumn id="7" xr3:uid="{B614A4B4-D163-49F6-8F80-98CF3387242C}" name="_x0009_טווח סטייה" dataDxfId="178"/>
    <tableColumn id="8" xr3:uid="{F2D2C5C5-183F-4709-9E05-6639A8F782CE}" name="_x0009_גבולות שיעור החשיפה הצפויה" dataDxfId="177"/>
    <tableColumn id="9" xr3:uid="{7D35F927-1514-442C-B4A8-7EF5B2E5CE96}" name="ריק במקור" dataDxfId="176"/>
    <tableColumn id="10" xr3:uid="{423B009C-AF7F-4BC5-B55B-10B4406F0DC4}" name="_x0009_מדד ייחוס" dataDxfId="175"/>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AB6BF92-86DE-4F55-BFE0-59E600B2D2A6}" name="TitleRegion1.b22.k33.3" displayName="TitleRegion1.b22.k33.3" ref="B22:K33" totalsRowShown="0" headerRowBorderDxfId="173" tableBorderDxfId="174" totalsRowBorderDxfId="172">
  <autoFilter ref="B22:K33" xr:uid="{F0E4D9C2-015E-46C8-B66A-8F2C98A6B5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919EC24-23A8-45E6-A157-568B2C533FB5}" name="אפיק השקעה" dataDxfId="171"/>
    <tableColumn id="2" xr3:uid="{FA3EC8BF-48BE-47BA-9D70-70D7BF2AB4D2}" name="אלפא מור תגמולים " dataDxfId="170" dataCellStyle="Percent"/>
    <tableColumn id="3" xr3:uid="{9A15C6C2-6173-405E-A0E2-0A30BF2E062A}" name="מור קרן השתלמות " dataDxfId="169" dataCellStyle="Percent"/>
    <tableColumn id="4" xr3:uid="{68BC8EBC-8897-4420-AE13-F4A8C6EBB401}" name="מור גמל להשקעה " dataDxfId="168" dataCellStyle="Percent"/>
    <tableColumn id="5" xr3:uid="{B77EE557-FD49-4F8D-B566-F5EE1D974DB2}" name="_x0009_שיעור חשיפה צפוי לשנת 2024" dataDxfId="167" dataCellStyle="Percent"/>
    <tableColumn id="6" xr3:uid="{436ED1B2-F468-43A1-9AC7-3A90456F8F4F}" name="שיעור החשיפה צפוי 01.07.24" dataDxfId="166" dataCellStyle="Percent"/>
    <tableColumn id="7" xr3:uid="{61AA856F-7E44-45E2-94B6-5E1CEE3EA999}" name="_x0009_טווח סטייה" dataDxfId="165"/>
    <tableColumn id="8" xr3:uid="{A1B4ABB1-C052-4C36-A90B-FB9DECA62A82}" name="_x0009_גבולות שיעור החשיפה הצפויה" dataDxfId="164"/>
    <tableColumn id="9" xr3:uid="{32750FDD-22E5-4A41-8BC6-FD1A9314D3F5}" name="ריק במקור" dataDxfId="163"/>
    <tableColumn id="10" xr3:uid="{4286E29A-5191-494C-B082-B39F9FE78BF1}" name="_x0009_מדד ייחוס" dataDxfId="162"/>
  </tableColumns>
  <tableStyleInfo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26BE75-776C-4DCB-9FA0-BD2EA6653145}" name="TitleRegion1.b39.k50.4" displayName="TitleRegion1.b39.k50.4" ref="B39:K50" totalsRowShown="0" headerRowBorderDxfId="160" tableBorderDxfId="161" totalsRowBorderDxfId="159">
  <autoFilter ref="B39:K50" xr:uid="{A33B57E0-47CD-4C40-80FB-559E47C3A3A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5D59071-638F-4692-AF9B-3A4644B1B931}" name="אפיק השקעה" dataDxfId="158"/>
    <tableColumn id="2" xr3:uid="{7645472A-87F9-4F4F-976F-84D05D75DEDD}" name="ריק במקור" dataDxfId="157" dataCellStyle="Percent"/>
    <tableColumn id="3" xr3:uid="{209E5D66-8A1F-4F25-8683-E9AEC4BA105F}" name="מור השתלמות" dataDxfId="156" dataCellStyle="Percent"/>
    <tableColumn id="4" xr3:uid="{6A3F8BA8-80F6-48F5-A0B1-ABC4715CEF4B}" name="מור קופת גמל להשקעה" dataDxfId="155" dataCellStyle="Percent"/>
    <tableColumn id="5" xr3:uid="{4F23A322-9DEE-4A5E-B9CF-9FD39B507414}" name="_x0009_שיעור חשיפה צפוי לשנת 2024" dataDxfId="154" dataCellStyle="Percent"/>
    <tableColumn id="6" xr3:uid="{E329A9DE-3855-4566-8238-BD62D3093CE1}" name="שיעור החשיפה צפוי 01.07.24" dataDxfId="153" dataCellStyle="Percent"/>
    <tableColumn id="7" xr3:uid="{340E3C1C-A3F1-45A8-9918-851F23BDF802}" name="_x0009_טווח סטייה" dataDxfId="152"/>
    <tableColumn id="8" xr3:uid="{C21637A0-06EB-4D86-BFB3-B5008678BE75}" name="_x0009_גבולות שיעור החשיפה הצפויה" dataDxfId="151"/>
    <tableColumn id="9" xr3:uid="{AB2150A1-2E98-450A-A133-B60016499712}" name="ריק במקור2" dataDxfId="150"/>
    <tableColumn id="10" xr3:uid="{70D6B83E-E8FD-4E72-96B7-8B8A4A0FF8B2}" name="_x0009_מדד ייחוס" dataDxfId="149"/>
  </tableColumns>
  <tableStyleInfo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44BCC0E-86FC-4486-A828-6AA02840A540}" name="TitleRegion1.b56.k62.5" displayName="TitleRegion1.b56.k62.5" ref="B56:K62" totalsRowShown="0" headerRowBorderDxfId="147" tableBorderDxfId="148" totalsRowBorderDxfId="146">
  <autoFilter ref="B56:K62" xr:uid="{6E128EE6-7EBE-4D1C-A62D-2E24D07CCA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A820715-5399-4B1D-9D92-47917AEEECE2}" name="אפיק השקעה" dataDxfId="145"/>
    <tableColumn id="2" xr3:uid="{66DE11E4-2438-44D0-A66D-76E2C73F2AB3}" name="אלפא מור תגמולים" dataDxfId="144" dataCellStyle="Percent"/>
    <tableColumn id="3" xr3:uid="{5408EC9E-2406-40F4-9C79-191CE97967B5}" name="מור השתלמות" dataDxfId="143" dataCellStyle="Percent"/>
    <tableColumn id="4" xr3:uid="{922A90FC-25E7-4FAB-8D00-24A5A7EBA52C}" name="מור קופת גמל להשקעה " dataDxfId="142" dataCellStyle="Percent"/>
    <tableColumn id="5" xr3:uid="{618A830E-9A8B-4163-A14A-DAE25462DAE8}" name="_x0009_שיעור חשיפה צפוי לשנת 2024" dataDxfId="141" dataCellStyle="Percent"/>
    <tableColumn id="6" xr3:uid="{0925A4DA-8312-4A0E-B910-9E0187057D30}" name="שיעור החשיפה צפוי 01.07.24" dataDxfId="140" dataCellStyle="Percent"/>
    <tableColumn id="7" xr3:uid="{63649CBF-4962-4567-8554-DFB4A53ABCCA}" name="_x0009_טווח סטייה" dataDxfId="139"/>
    <tableColumn id="8" xr3:uid="{5FC3A412-D33A-41F2-849C-E6863C5912E9}" name="_x0009_גבולות שיעור החשיפה הצפויה"/>
    <tableColumn id="9" xr3:uid="{62F8BBC1-58D8-459D-B753-373601ED53B2}" name="ריק במקור"/>
    <tableColumn id="10" xr3:uid="{CCE9400A-FBBD-4775-979D-783E846D0BA4}" name="_x0009_מדד ייחוס" dataDxfId="138"/>
  </tableColumns>
  <tableStyleInfo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3157C69-137E-40B7-8C29-65966FAB0260}" name="TitleRegion1.b79.k85.6" displayName="TitleRegion1.b79.k85.6" ref="B79:K85" totalsRowShown="0" headerRowBorderDxfId="136" tableBorderDxfId="137" totalsRowBorderDxfId="135">
  <autoFilter ref="B79:K85" xr:uid="{32BFF3EC-E664-4563-A1B8-E3B9E1B6697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9A578265-9EBF-4F42-AE26-C01B959E8933}" name="אפיק השקעה" dataDxfId="134"/>
    <tableColumn id="2" xr3:uid="{E59816FD-8DD0-43AB-86F7-997E7345905F}" name="אלפא מור תגמולים – מניות" dataDxfId="133" dataCellStyle="Percent"/>
    <tableColumn id="3" xr3:uid="{A9D659C6-9C3B-4700-97D5-404BAABD128B}" name="מור השתלמות – מניות" dataDxfId="132" dataCellStyle="Percent"/>
    <tableColumn id="4" xr3:uid="{691D9F73-73E6-456D-955C-D94406A149A0}" name="מור קופת גמל להשקעה – מניות" dataDxfId="131" dataCellStyle="Percent"/>
    <tableColumn id="5" xr3:uid="{95FD4306-48C5-4437-8FF2-0EEAC6F6E918}" name="_x0009_שיעור חשיפה צפוי לשנת 2024" dataDxfId="130" dataCellStyle="Percent"/>
    <tableColumn id="6" xr3:uid="{69B0488E-CD69-4893-A0F1-F1778D5494FE}" name="שיעור החשיפה צפוי 01.07.24" dataDxfId="129" dataCellStyle="Percent"/>
    <tableColumn id="7" xr3:uid="{55025CA4-300A-40A7-B363-F06274831321}" name="_x0009_טווח סטייה" dataDxfId="128"/>
    <tableColumn id="8" xr3:uid="{A7B938E3-0EAB-440C-9017-EBC0F392EF37}" name="_x0009_גבולות שיעור החשיפה הצפויה" dataDxfId="127"/>
    <tableColumn id="9" xr3:uid="{36516D1F-894D-41B0-9D1F-805A3A73B6E3}" name="ריק במקור" dataDxfId="126"/>
    <tableColumn id="10" xr3:uid="{B153E4EF-4382-48FE-91BA-A4B8B7FA01F3}" name="_x0009_מדד ייחוס" dataDxfId="125"/>
  </tableColumns>
  <tableStyleInfo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317F7B8-B7E1-4F17-8178-AF0361E9B84B}" name="TitleRegion1.b90.k96.7" displayName="TitleRegion1.b90.k96.7" ref="B90:K96" totalsRowShown="0" tableBorderDxfId="124">
  <autoFilter ref="B90:K96" xr:uid="{487396BB-446F-4735-B310-836A0966C7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0D915E7-DA26-4523-828A-0F227366B3F7}" name="אפיק השקעה" dataDxfId="123"/>
    <tableColumn id="2" xr3:uid="{490BA869-5477-4028-9763-01C91A4A1392}" name="אלפא מור תגמולים " dataDxfId="122" dataCellStyle="Percent"/>
    <tableColumn id="3" xr3:uid="{3E8C8BFC-66BA-4A94-9475-08F4D44D78B8}" name="מור השתלמות " dataDxfId="121" dataCellStyle="Percent"/>
    <tableColumn id="4" xr3:uid="{87231D5D-CC74-475A-87E8-B526FCB44D8B}" name="מור קופת גמל להשקעה" dataDxfId="120" dataCellStyle="Percent"/>
    <tableColumn id="5" xr3:uid="{C4115AB1-46B9-47F1-A98A-BFA3C886D508}" name="_x0009_שיעור חשיפה צפוי לשנת 2024" dataDxfId="119" dataCellStyle="Percent"/>
    <tableColumn id="6" xr3:uid="{B3D42626-33F6-41CD-ACF3-8E3618F43164}" name="שיעור החשיפה צפוי 01.07.24" dataDxfId="118" dataCellStyle="Percent"/>
    <tableColumn id="7" xr3:uid="{397F5F23-A103-4D6A-9DC5-78F09A638BF4}" name="_x0009_טווח סטייה" dataDxfId="117"/>
    <tableColumn id="8" xr3:uid="{631B8CA2-8B04-4D8F-B69E-B3240666A62A}" name="_x0009_גבולות שיעור החשיפה הצפויה" dataDxfId="116"/>
    <tableColumn id="9" xr3:uid="{760388B9-4D7C-4169-8C5B-DCCBE88792A1}" name="ריק במקור" dataDxfId="115"/>
    <tableColumn id="10" xr3:uid="{6926A35C-DBD7-4F18-9189-2737CD55975E}" name="_x0009_מדד ייחוס" dataDxfId="114"/>
  </tableColumns>
  <tableStyleInfo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FD30BFF-6C38-4E25-A26B-7DF5318489DC}" name="TitleRegion1.b101.k107.8" displayName="TitleRegion1.b101.k107.8" ref="B101:K107" totalsRowShown="0" headerRowBorderDxfId="112" tableBorderDxfId="113" totalsRowBorderDxfId="111">
  <autoFilter ref="B101:K107" xr:uid="{FB4F0D18-0C13-4CA8-BAE3-9FA18EFA75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F89D069-C25A-407B-BA5E-8DF38E11CC49}" name="אפיק השקעה" dataDxfId="110"/>
    <tableColumn id="2" xr3:uid="{1A5E8F59-8541-485B-84CD-56546D1C7199}" name="אלפא מור תגמולים " dataDxfId="109" dataCellStyle="Percent"/>
    <tableColumn id="3" xr3:uid="{49392FE9-8C2F-4877-A5CB-AA36F23D0680}" name="מור השתלמות " dataDxfId="108" dataCellStyle="Percent"/>
    <tableColumn id="4" xr3:uid="{2BAC38F7-FA9B-460D-AF63-BADBEA092F3D}" name="מור קופת גמל להשקעה" dataDxfId="107" dataCellStyle="Percent"/>
    <tableColumn id="5" xr3:uid="{331A4DDC-ECC9-4655-92E9-0723DE951812}" name="_x0009_שיעור חשיפה צפוי לשנת 2024" dataDxfId="106" dataCellStyle="Percent"/>
    <tableColumn id="6" xr3:uid="{9773FFF3-02D9-421B-8949-9331ED3EFEDA}" name="שיעור החשיפה צפוי 01.07.24" dataDxfId="105" dataCellStyle="Percent"/>
    <tableColumn id="7" xr3:uid="{88D5B8C0-A0EE-41F4-A8B0-61D9A00FD7C0}" name="_x0009_טווח סטייה" dataDxfId="104"/>
    <tableColumn id="8" xr3:uid="{F00BD4ED-773B-41DB-A4CD-50374D9F5A42}" name="_x0009_גבולות שיעור החשיפה הצפויה" dataDxfId="103"/>
    <tableColumn id="9" xr3:uid="{E79E1F4D-9265-4839-95C6-C62FC2A50BCC}" name="ריק במקור" dataDxfId="102"/>
    <tableColumn id="10" xr3:uid="{D651931D-B5F5-4194-900F-16C78DD5919F}" name="_x0009_מדד ייחוס" dataDxfId="101"/>
  </tableColumns>
  <tableStyleInfo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68D14DE-63BD-40EF-A624-0E24E1590EAC}" name="TitleRegion1.b112.k123.9" displayName="TitleRegion1.b112.k123.9" ref="B112:K123" totalsRowShown="0" headerRowBorderDxfId="99" tableBorderDxfId="100" totalsRowBorderDxfId="98">
  <autoFilter ref="B112:K123" xr:uid="{D4C00945-DBEF-4823-9585-F4D9ED6BB5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A3ED39B-E695-4A9C-8353-8B47E46778B7}" name="אפיק השקעה" dataDxfId="97"/>
    <tableColumn id="2" xr3:uid="{F25E399C-3E62-4BE3-A7F9-9E62391DBFF5}" name="מור חיסכון לכל ילד – סיכון מוגבר" dataDxfId="96" dataCellStyle="Percent"/>
    <tableColumn id="3" xr3:uid="{0A478D16-D85B-40FF-A023-9ACBC8AA35FE}" name="ריק במקור" dataDxfId="95" dataCellStyle="Percent"/>
    <tableColumn id="4" xr3:uid="{DF11A498-2E11-4802-A039-2576B654BDFE}" name="ריק במקור2" dataDxfId="94" dataCellStyle="Percent"/>
    <tableColumn id="5" xr3:uid="{F7523C78-9CEE-43A0-BEFE-D34159B3F143}" name="_x0009_שיעור חשיפה צפוי לשנת 2024" dataDxfId="93" dataCellStyle="Percent"/>
    <tableColumn id="6" xr3:uid="{A01C45CE-A84C-461B-8105-3BD5DD1F48A4}" name="שיעור החשיפה צפוי 01.07.24" dataDxfId="92" dataCellStyle="Percent"/>
    <tableColumn id="7" xr3:uid="{68C03909-25D3-49E6-86B3-84EEF6E6564F}" name="_x0009_טווח סטייה" dataDxfId="91"/>
    <tableColumn id="8" xr3:uid="{91DAF9DF-0775-426A-B74C-179D268D77BF}" name="_x0009_גבולות שיעור החשיפה הצפויה" dataDxfId="90"/>
    <tableColumn id="9" xr3:uid="{50645E87-0BE0-4953-BEA7-4CD7280B3030}" name="ריק במקור3" dataDxfId="89"/>
    <tableColumn id="10" xr3:uid="{B78631DF-5084-4602-8F08-435F74BFF96A}" name="_x0009_מדד ייחוס" dataDxfId="88"/>
  </tableColumns>
  <tableStyleInfo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C7DC4158-33C3-463C-AEEF-B3C0A9D080A0}" name="TitleRegion1.b128.k134.10" displayName="TitleRegion1.b128.k134.10" ref="B128:K134" totalsRowShown="0" headerRowBorderDxfId="86" tableBorderDxfId="87" totalsRowBorderDxfId="85">
  <autoFilter ref="B128:K134" xr:uid="{6834536B-BA42-4E72-B125-9329252D2C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830F0C2-9CFE-4ED8-AC4B-54438475BCEE}" name="אפיק השקעה" dataDxfId="84"/>
    <tableColumn id="2" xr3:uid="{CB490282-EC45-402B-992D-559635C21548}" name="מור חיסכון לכל ילד – מסלול הלכה" dataDxfId="83" dataCellStyle="Percent"/>
    <tableColumn id="3" xr3:uid="{D15FC8E9-FFB2-4287-BB37-4172EE845532}" name="ריק במקור" dataDxfId="82" dataCellStyle="Percent"/>
    <tableColumn id="4" xr3:uid="{F755290F-3B29-4A83-AB6A-4C4BD33CD99A}" name="ריק במקור2" dataDxfId="81" dataCellStyle="Percent"/>
    <tableColumn id="5" xr3:uid="{2ED1EA42-347E-4B63-9764-38C28D80AA91}" name="_x0009_שיעור חשיפה צפוי לשנת 2024" dataDxfId="80" dataCellStyle="Percent"/>
    <tableColumn id="6" xr3:uid="{C2075EF7-E35A-471F-AA9D-92E678288F7F}" name="שיעור החשיפה צפוי 01.07.24" dataDxfId="79" dataCellStyle="Percent"/>
    <tableColumn id="7" xr3:uid="{581C0857-F6AE-47A7-ADF0-46A84B2C42CB}" name="_x0009_טווח סטייה" dataDxfId="78"/>
    <tableColumn id="8" xr3:uid="{32A708D7-C135-456E-BB49-9B951987BBAE}" name="_x0009_גבולות שיעור החשיפה הצפויה" dataDxfId="77"/>
    <tableColumn id="9" xr3:uid="{E4A10588-5523-4766-BD42-E2940289A1B0}" name="ריק במקור3" dataDxfId="76"/>
    <tableColumn id="10" xr3:uid="{C198F00F-1337-4757-8FD2-D1925ABDB98A}" name="_x0009_מדד ייחוס" dataDxfId="75"/>
  </tableColumns>
  <tableStyleInfo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7F2434F2-E2A6-4D5F-B1BB-EB825F6F7EA7}" name="TitleRegion1.b139.k145.11" displayName="TitleRegion1.b139.k145.11" ref="B139:K145" totalsRowShown="0" headerRowBorderDxfId="73" tableBorderDxfId="74" totalsRowBorderDxfId="72">
  <autoFilter ref="B139:K145" xr:uid="{47CEDADE-E3EC-4A9F-B984-A9572E02A6C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79F0E23-77E1-4375-BE51-783FF97065C1}" name="אפיק השקעה" dataDxfId="71"/>
    <tableColumn id="2" xr3:uid="{E03273BC-40BF-4877-9713-EFA745553678}" name="מור חיסכון לכל ילד – מסלול שריעה" dataDxfId="70" dataCellStyle="Percent"/>
    <tableColumn id="3" xr3:uid="{185B4326-2063-4364-AB88-83677403EB4D}" name="ריק במקור" dataDxfId="69" dataCellStyle="Percent"/>
    <tableColumn id="4" xr3:uid="{EC1D14CC-E728-4D82-B8F0-5FF5E49A0B1E}" name="ריק במקור2" dataDxfId="68" dataCellStyle="Percent"/>
    <tableColumn id="5" xr3:uid="{8146C134-B9CD-4A56-A7A0-DF8ABEFCAED3}" name="_x0009_שיעור חשיפה צפוי לשנת 2024" dataDxfId="67" dataCellStyle="Percent"/>
    <tableColumn id="6" xr3:uid="{F56E6A55-F9AA-47FF-B387-AEEC9F2C6781}" name="שיעור החשיפה צפוי 01.07.24" dataDxfId="66" dataCellStyle="Percent"/>
    <tableColumn id="7" xr3:uid="{4E9303D5-9649-4D4E-B2FE-504D2B166147}" name="_x0009_טווח סטייה" dataDxfId="65"/>
    <tableColumn id="8" xr3:uid="{9B0BFCEA-1A9F-45C2-937E-D57C31F68122}" name="_x0009_גבולות שיעור החשיפה הצפויה" dataDxfId="64"/>
    <tableColumn id="9" xr3:uid="{2C6052D3-08EE-47C5-B976-EAA0DB03052F}" name="ריק במקור3" dataDxfId="63"/>
    <tableColumn id="10" xr3:uid="{72F7900C-BF4F-4AD0-A449-828A9B02476D}" name="_x0009_מדד ייחוס" dataDxfId="62"/>
  </tableColumns>
  <tableStyleInfo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C4E98A8-8CF5-47D7-A5AA-966247EA6F86}" name="TitleRegion1.b5.k11.1" displayName="TitleRegion1.b5.k11.1" ref="B5:K11" totalsRowShown="0" headerRowBorderDxfId="60" tableBorderDxfId="61" totalsRowBorderDxfId="59">
  <autoFilter ref="B5:K11" xr:uid="{3779972C-A978-466A-B5D0-B4EDDD7AA1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178FA681-D029-4D4D-A613-1F46F64CDD09}" name="אפיק השקעה" dataDxfId="58"/>
    <tableColumn id="2" xr3:uid="{82A9DC9D-22D2-445C-A2B2-5ADA79880046}" name="אלפא מור תגמולים " dataDxfId="57" dataCellStyle="Percent"/>
    <tableColumn id="3" xr3:uid="{DFDCA51E-89A9-49CF-B511-C57E00C7F235}" name="מור השתלמות " dataDxfId="56" dataCellStyle="Percent"/>
    <tableColumn id="4" xr3:uid="{7507F95B-EDC2-4245-B2CB-3D66BA3D9801}" name="מור קופת גמל להשקעה" dataDxfId="55" dataCellStyle="Percent"/>
    <tableColumn id="5" xr3:uid="{9D9D158A-50AB-40D6-A254-DB19B5BD3B8F}" name="_x0009_שיעור חשיפה צפוי לשנת 2024" dataDxfId="54" dataCellStyle="Percent"/>
    <tableColumn id="6" xr3:uid="{55F822D3-88E1-489B-A4F1-942A7A9E369B}" name="שיעור החשיפה צפוי 01.07.24" dataDxfId="53" dataCellStyle="Percent"/>
    <tableColumn id="7" xr3:uid="{852BB316-2069-42D4-87A8-09CC7D23B926}" name="_x0009_טווח סטייה" dataDxfId="52"/>
    <tableColumn id="8" xr3:uid="{0CB79122-EB58-409C-BB4F-CFDE5C61D5D2}" name="_x0009_גבולות שיעור החשיפה הצפויה" dataDxfId="51"/>
    <tableColumn id="9" xr3:uid="{CC0E3BF7-287C-4342-A8D3-B8ABFCEC21BB}" name="עמוה1" dataDxfId="50"/>
    <tableColumn id="10" xr3:uid="{9FCA885E-D0AF-4293-8358-2F15EDF414F3}" name="_x0009_מדד ייחוס" dataDxfId="49"/>
  </tableColumns>
  <tableStyleInfo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51B1AC8-C41E-42C3-937A-A0379376D146}" name="TitleRegion1.b16.k22.2" displayName="TitleRegion1.b16.k22.2" ref="B16:K22" totalsRowShown="0" headerRowBorderDxfId="47" tableBorderDxfId="48" totalsRowBorderDxfId="46">
  <autoFilter ref="B16:K22" xr:uid="{DFD523C5-16FE-4369-B5A8-5AD02DDBD7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51946C8-F351-4266-B201-DBF4D323CDBC}" name="אפיק השקעה" dataDxfId="45"/>
    <tableColumn id="2" xr3:uid="{B8AE3215-A156-43DF-8870-960EC31A9026}" name="אלפא מור תגמולים " dataDxfId="44" dataCellStyle="Percent"/>
    <tableColumn id="3" xr3:uid="{F36F1C9B-6DE1-4AEB-873E-6EDCECBCF3A6}" name="מור השתלמות " dataDxfId="43" dataCellStyle="Percent"/>
    <tableColumn id="4" xr3:uid="{0AB989C3-61B7-43D3-8E92-08F3E175B409}" name="מור קופת גמל להשקעה" dataDxfId="42" dataCellStyle="Percent"/>
    <tableColumn id="5" xr3:uid="{C979C705-EF16-4CE3-B197-AEE5020D00C7}" name="_x0009_שיעור חשיפה צפוי לשנת 2024" dataDxfId="41" dataCellStyle="Percent"/>
    <tableColumn id="6" xr3:uid="{BBD6AF84-A624-43F3-AB6C-41B6ED23048D}" name="שיעור החשיפה צפוי 01.07.24" dataDxfId="40" dataCellStyle="Percent"/>
    <tableColumn id="7" xr3:uid="{880AE1E9-4D8B-4489-AD56-9F5FF417B436}" name="_x0009_טווח סטייה" dataDxfId="39"/>
    <tableColumn id="8" xr3:uid="{2AAD1D70-5272-4EA2-8F74-A3496D202F69}" name="_x0009_גבולות שיעור החשיפה הצפויה"/>
    <tableColumn id="9" xr3:uid="{A874D392-D435-4092-B868-569FBC7CC2AD}" name="ריק במקור"/>
    <tableColumn id="10" xr3:uid="{F6E98B9B-0DC8-4C4A-8B5B-DAE3B3E1F790}" name="_x0009_מדד ייחוס" dataDxfId="38"/>
  </tableColumns>
  <tableStyleInfo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9A65945-0F12-4420-AB60-02825444DDC3}" name="TitleRegion1.b27.k33.3" displayName="TitleRegion1.b27.k33.3" ref="B27:K33" totalsRowShown="0" headerRowBorderDxfId="36" tableBorderDxfId="37" totalsRowBorderDxfId="35">
  <autoFilter ref="B27:K33" xr:uid="{698D2CE4-F4BB-4A31-83B0-7A4E1D2D58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8C8E6AD7-E888-4B54-BAE9-E7C9F44BE9D8}" name="אפיק השקעה" dataDxfId="34"/>
    <tableColumn id="2" xr3:uid="{29931AB1-2BCB-45AA-A2AA-4F04C3B88403}" name="אלפא מור תגמולים " dataDxfId="33" dataCellStyle="Percent"/>
    <tableColumn id="3" xr3:uid="{BEEEC7D1-8152-4492-9750-5E7D5E848698}" name="מור השתלמות " dataDxfId="32" dataCellStyle="Percent"/>
    <tableColumn id="4" xr3:uid="{7E9F0DB7-E18E-4FFB-B89F-95C5D75847A4}" name="מור קופת גמל להשקעה" dataDxfId="31" dataCellStyle="Percent"/>
    <tableColumn id="5" xr3:uid="{59D5C0BA-C1FA-4CBC-BAE6-381694B94700}" name="_x0009_שיעור חשיפה צפוי לשנת 2024" dataDxfId="30" dataCellStyle="Percent"/>
    <tableColumn id="6" xr3:uid="{10C1F5AD-4302-4C6B-9569-DCC1DF194494}" name="שיעור החשיפה צפוי 01.07.24" dataDxfId="29" dataCellStyle="Percent"/>
    <tableColumn id="7" xr3:uid="{0FE17F62-0B74-4558-AED2-3ACDD15FC996}" name="_x0009_טווח סטייה" dataDxfId="28"/>
    <tableColumn id="8" xr3:uid="{4516C555-2D31-45BA-9111-F93EB05FF9A9}" name="_x0009_גבולות שיעור החשיפה הצפויה"/>
    <tableColumn id="9" xr3:uid="{7FE334D7-2416-4BA5-80BE-975A6D6BD12F}" name="ריק במקור"/>
    <tableColumn id="10" xr3:uid="{E079BE96-A918-40E1-B52E-55A5F597ADFE}" name="_x0009_מדד ייחוס"/>
  </tableColumns>
  <tableStyleInfo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DCE09D4-6ADF-41E6-84DF-39AD2C1DBB0A}" name="TitleRegion1.b38.k44.4" displayName="TitleRegion1.b38.k44.4" ref="B38:K44" totalsRowShown="0" headerRowBorderDxfId="26" tableBorderDxfId="27" totalsRowBorderDxfId="25">
  <autoFilter ref="B38:K44" xr:uid="{9A7CA97B-1425-42BB-A6BC-C8C773551A1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B13E701-1FBD-485D-922A-2E84C9C66279}" name="אפיק השקעה" dataDxfId="24"/>
    <tableColumn id="2" xr3:uid="{204D360B-99C9-407D-B110-32829DA23F93}" name="אלפא מור תגמולים " dataDxfId="23" dataCellStyle="Percent"/>
    <tableColumn id="3" xr3:uid="{354C514A-C7A8-487E-A59A-919353910FA9}" name="מור השתלמות " dataDxfId="22" dataCellStyle="Percent"/>
    <tableColumn id="4" xr3:uid="{C524A607-29ED-49DA-9689-C162792B489B}" name="מור קופת גמל להשקעה" dataDxfId="21" dataCellStyle="Percent"/>
    <tableColumn id="5" xr3:uid="{1FE9D060-7039-4175-8497-200DB18759EE}" name="_x0009_שיעור חשיפה צפוי לשנת 2024" dataDxfId="20" dataCellStyle="Percent"/>
    <tableColumn id="6" xr3:uid="{6A1BC73E-577C-4E13-967B-AA0C46280B7D}" name="שיעור החשיפה צפוי 01.07.24" dataDxfId="19" dataCellStyle="Percent"/>
    <tableColumn id="7" xr3:uid="{43B0CEC9-2FA0-4DE0-AF2C-034F410FFE6A}" name="_x0009_טווח סטייה" dataDxfId="18"/>
    <tableColumn id="8" xr3:uid="{F494A7FA-EFCE-4149-97A0-2B73C1B49B68}" name="_x0009_גבולות שיעור החשיפה הצפויה" dataDxfId="17"/>
    <tableColumn id="9" xr3:uid="{0C5692E8-B495-421B-AD0A-32F230E4B8A6}" name="ריק במקור" dataDxfId="16"/>
    <tableColumn id="10" xr3:uid="{9DF37BBC-8C6B-4054-ACA7-4E776893C25A}" name="_x0009_מדד ייחוס"/>
  </tableColumns>
  <tableStyleInfo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B99B5D8-2AB8-4580-8B7B-CCD5FC1B7E79}" name="TitleRegion1.a26.f38.1" displayName="TitleRegion1.a26.f38.1" ref="A26:F38" totalsRowShown="0" headerRowDxfId="8" headerRowBorderDxfId="14" tableBorderDxfId="15">
  <autoFilter ref="A26:F38" xr:uid="{9AAD1BB3-0398-457A-9E8D-162E08CD87B5}">
    <filterColumn colId="0" hiddenButton="1"/>
    <filterColumn colId="1" hiddenButton="1"/>
    <filterColumn colId="2" hiddenButton="1"/>
    <filterColumn colId="3" hiddenButton="1"/>
    <filterColumn colId="4" hiddenButton="1"/>
    <filterColumn colId="5" hiddenButton="1"/>
  </autoFilter>
  <tableColumns count="6">
    <tableColumn id="1" xr3:uid="{ED181870-AB2C-4CAF-BCA6-3A2091F5FA90}" name="אפיק השקעה " dataDxfId="13"/>
    <tableColumn id="2" xr3:uid="{20EAF3AD-6307-44F5-B87E-7278B219771B}" name="שיעור החשיפה בפועל 31.12.2023" dataDxfId="12"/>
    <tableColumn id="3" xr3:uid="{1FD64313-98A4-48EC-B975-91A609B8BBB3}" name="שיעור החשיפה צפוי 01.07.24" dataDxfId="11"/>
    <tableColumn id="4" xr3:uid="{84D5C675-F559-423B-86E0-79131BEC3861}" name="טווח סטייה" dataDxfId="10"/>
    <tableColumn id="5" xr3:uid="{4720B73A-DECA-4F51-8A85-55D7737CAE07}" name="גבולות שיעור החשיפה הצפוייה" dataDxfId="9"/>
    <tableColumn id="6" xr3:uid="{90AF9D72-5676-4B3D-A28E-F0161F60853D}" name="מדד ייחוס"/>
  </tableColumns>
  <tableStyleInfo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7CC04F1-0898-4B62-99C9-34A1E49DD197}" name="TitleRegion1.a50.f62.2" displayName="TitleRegion1.a50.f62.2" ref="A50:F62" totalsRowShown="0" headerRowDxfId="0" headerRowBorderDxfId="6" tableBorderDxfId="7">
  <autoFilter ref="A50:F62" xr:uid="{E6BCE3C6-61D2-4684-8CAF-A71502EB68D7}">
    <filterColumn colId="0" hiddenButton="1"/>
    <filterColumn colId="1" hiddenButton="1"/>
    <filterColumn colId="2" hiddenButton="1"/>
    <filterColumn colId="3" hiddenButton="1"/>
    <filterColumn colId="4" hiddenButton="1"/>
    <filterColumn colId="5" hiddenButton="1"/>
  </autoFilter>
  <tableColumns count="6">
    <tableColumn id="1" xr3:uid="{8C0BEE26-B408-4A6D-BD38-5311B4DF1091}" name="אפיק השקעה " dataDxfId="5"/>
    <tableColumn id="2" xr3:uid="{CA73F346-84A9-4BAB-852E-AE3716CF68CC}" name="שיעור החשיפה בפועל 31.12.2023" dataDxfId="4"/>
    <tableColumn id="3" xr3:uid="{65154696-F2E8-42C5-8164-4C0E7909432C}" name="שיעור החשיפה צפוי 24.04.24" dataDxfId="3"/>
    <tableColumn id="4" xr3:uid="{4FE5D047-7328-4639-83DD-2EBB59A4494D}" name="טווח סטייה" dataDxfId="2"/>
    <tableColumn id="5" xr3:uid="{4B3C9568-CF50-429A-B416-EEBD603F6025}" name="גבולות שיעור החשיפה הצפוייה" dataDxfId="1"/>
    <tableColumn id="6" xr3:uid="{1DF6DBCA-C317-42DF-AAF8-709DE7BABF9D}"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printerSettings" Target="../printerSettings/printerSettings4.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 Id="rId4" Type="http://schemas.openxmlformats.org/officeDocument/2006/relationships/table" Target="../tables/table1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5" sqref="B5"/>
    </sheetView>
  </sheetViews>
  <sheetFormatPr defaultColWidth="9" defaultRowHeight="14.25" x14ac:dyDescent="0.2"/>
  <cols>
    <col min="1" max="1" width="10.75" style="2" bestFit="1" customWidth="1"/>
    <col min="2" max="2" width="70.625" style="2" customWidth="1"/>
    <col min="3" max="16384" width="9" style="2"/>
  </cols>
  <sheetData>
    <row r="3" spans="1:2" x14ac:dyDescent="0.2">
      <c r="A3" s="25" t="s">
        <v>103</v>
      </c>
    </row>
    <row r="7" spans="1:2" x14ac:dyDescent="0.2">
      <c r="A7" s="224" t="s">
        <v>17</v>
      </c>
      <c r="B7" s="224"/>
    </row>
    <row r="8" spans="1:2" x14ac:dyDescent="0.2">
      <c r="A8" s="22"/>
      <c r="B8" s="22"/>
    </row>
    <row r="9" spans="1:2" x14ac:dyDescent="0.2">
      <c r="A9" s="225" t="s">
        <v>16</v>
      </c>
      <c r="B9" s="225"/>
    </row>
    <row r="10" spans="1:2" x14ac:dyDescent="0.2">
      <c r="A10" s="22"/>
      <c r="B10" s="22"/>
    </row>
    <row r="11" spans="1:2" x14ac:dyDescent="0.2">
      <c r="A11" s="224" t="s">
        <v>18</v>
      </c>
      <c r="B11" s="224"/>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8" t="s">
        <v>66</v>
      </c>
      <c r="B16" s="3"/>
    </row>
    <row r="17" spans="1:2" x14ac:dyDescent="0.2">
      <c r="A17" s="29">
        <v>44923</v>
      </c>
      <c r="B17" s="3" t="s">
        <v>104</v>
      </c>
    </row>
    <row r="18" spans="1:2" x14ac:dyDescent="0.2">
      <c r="A18" s="29">
        <v>44958</v>
      </c>
      <c r="B18" s="3" t="s">
        <v>105</v>
      </c>
    </row>
    <row r="19" spans="1:2" x14ac:dyDescent="0.2">
      <c r="A19" s="29">
        <v>44986</v>
      </c>
      <c r="B19" s="3" t="s">
        <v>108</v>
      </c>
    </row>
    <row r="20" spans="1:2" x14ac:dyDescent="0.2">
      <c r="A20" s="29">
        <v>45383</v>
      </c>
      <c r="B20" s="3" t="s">
        <v>194</v>
      </c>
    </row>
    <row r="21" spans="1:2" x14ac:dyDescent="0.2">
      <c r="A21" s="29">
        <v>45474</v>
      </c>
      <c r="B21" s="3" t="s">
        <v>193</v>
      </c>
    </row>
    <row r="22" spans="1:2" x14ac:dyDescent="0.2">
      <c r="A22" s="29"/>
      <c r="B22" s="3"/>
    </row>
    <row r="23" spans="1:2" x14ac:dyDescent="0.2">
      <c r="A23" s="29"/>
      <c r="B23" s="3"/>
    </row>
    <row r="24" spans="1:2" x14ac:dyDescent="0.2">
      <c r="A24" s="29"/>
      <c r="B24" s="3"/>
    </row>
    <row r="25" spans="1:2" x14ac:dyDescent="0.2">
      <c r="A25" s="29"/>
      <c r="B25" s="3"/>
    </row>
    <row r="26" spans="1:2" x14ac:dyDescent="0.2">
      <c r="A26" s="29"/>
      <c r="B26" s="3"/>
    </row>
    <row r="27" spans="1:2" x14ac:dyDescent="0.2">
      <c r="A27" s="29"/>
      <c r="B27" s="3"/>
    </row>
    <row r="28" spans="1:2" x14ac:dyDescent="0.2">
      <c r="A28" s="29"/>
      <c r="B28" s="3"/>
    </row>
    <row r="29" spans="1:2" x14ac:dyDescent="0.2">
      <c r="A29" s="29"/>
      <c r="B29" s="3"/>
    </row>
    <row r="30" spans="1:2" x14ac:dyDescent="0.2">
      <c r="A30" s="29"/>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226" t="s">
        <v>94</v>
      </c>
      <c r="B3" s="226"/>
      <c r="C3" s="226"/>
      <c r="D3" s="39"/>
    </row>
    <row r="4" spans="1:5" x14ac:dyDescent="0.2">
      <c r="A4" s="1"/>
      <c r="B4" s="1"/>
      <c r="C4" s="1"/>
      <c r="D4" s="1"/>
    </row>
    <row r="5" spans="1:5" x14ac:dyDescent="0.2">
      <c r="A5" s="1"/>
      <c r="B5" s="1"/>
      <c r="C5" s="1"/>
      <c r="D5" s="1"/>
    </row>
    <row r="6" spans="1:5" x14ac:dyDescent="0.2">
      <c r="A6" s="14" t="s">
        <v>42</v>
      </c>
      <c r="B6" s="14" t="s">
        <v>19</v>
      </c>
      <c r="C6" s="14" t="s">
        <v>20</v>
      </c>
      <c r="D6" s="63" t="s">
        <v>21</v>
      </c>
      <c r="E6" s="69" t="s">
        <v>113</v>
      </c>
    </row>
    <row r="7" spans="1:5" ht="83.25" customHeight="1" x14ac:dyDescent="0.2">
      <c r="A7" s="14" t="s">
        <v>22</v>
      </c>
      <c r="B7" s="16" t="s">
        <v>23</v>
      </c>
      <c r="C7" s="14" t="s">
        <v>62</v>
      </c>
      <c r="D7" s="64" t="s">
        <v>81</v>
      </c>
      <c r="E7" s="74" t="s">
        <v>115</v>
      </c>
    </row>
    <row r="8" spans="1:5" ht="180.75" customHeight="1" x14ac:dyDescent="0.2">
      <c r="A8" s="14" t="s">
        <v>65</v>
      </c>
      <c r="B8" s="16" t="s">
        <v>63</v>
      </c>
      <c r="C8" s="27" t="s">
        <v>64</v>
      </c>
      <c r="D8" s="65" t="s">
        <v>82</v>
      </c>
      <c r="E8" s="74" t="s">
        <v>116</v>
      </c>
    </row>
    <row r="9" spans="1:5" ht="93.75" customHeight="1" x14ac:dyDescent="0.2">
      <c r="A9" s="14" t="s">
        <v>24</v>
      </c>
      <c r="B9" s="16" t="s">
        <v>25</v>
      </c>
      <c r="C9" s="14" t="s">
        <v>43</v>
      </c>
      <c r="D9" s="66" t="s">
        <v>26</v>
      </c>
      <c r="E9" s="75">
        <v>1E-3</v>
      </c>
    </row>
    <row r="10" spans="1:5" ht="71.25" x14ac:dyDescent="0.2">
      <c r="A10" s="14" t="s">
        <v>27</v>
      </c>
      <c r="B10" s="16" t="s">
        <v>28</v>
      </c>
      <c r="C10" s="14" t="s">
        <v>44</v>
      </c>
      <c r="D10" s="66" t="s">
        <v>29</v>
      </c>
      <c r="E10" s="75">
        <v>1E-3</v>
      </c>
    </row>
    <row r="11" spans="1:5" ht="87.75" customHeight="1" x14ac:dyDescent="0.2">
      <c r="A11" s="14" t="s">
        <v>30</v>
      </c>
      <c r="B11" s="16" t="s">
        <v>31</v>
      </c>
      <c r="C11" s="14" t="s">
        <v>45</v>
      </c>
      <c r="D11" s="66" t="s">
        <v>32</v>
      </c>
      <c r="E11" s="75">
        <v>1E-3</v>
      </c>
    </row>
    <row r="12" spans="1:5" ht="92.25" customHeight="1" x14ac:dyDescent="0.2">
      <c r="A12" s="14" t="s">
        <v>33</v>
      </c>
      <c r="B12" s="16" t="s">
        <v>34</v>
      </c>
      <c r="C12" s="14" t="s">
        <v>35</v>
      </c>
      <c r="D12" s="66" t="s">
        <v>36</v>
      </c>
      <c r="E12" s="74" t="s">
        <v>117</v>
      </c>
    </row>
    <row r="13" spans="1:5" ht="90.75" customHeight="1" x14ac:dyDescent="0.2">
      <c r="A13" s="15" t="s">
        <v>48</v>
      </c>
      <c r="B13" s="16" t="s">
        <v>58</v>
      </c>
      <c r="C13" s="15" t="s">
        <v>46</v>
      </c>
      <c r="D13" s="66" t="s">
        <v>37</v>
      </c>
      <c r="E13" s="75">
        <v>1E-3</v>
      </c>
    </row>
    <row r="14" spans="1:5" ht="42.75" x14ac:dyDescent="0.2">
      <c r="A14" s="15" t="s">
        <v>38</v>
      </c>
      <c r="B14" s="16" t="s">
        <v>57</v>
      </c>
      <c r="C14" s="15" t="s">
        <v>39</v>
      </c>
      <c r="D14" s="66" t="s">
        <v>40</v>
      </c>
      <c r="E14" s="75">
        <v>1E-3</v>
      </c>
    </row>
    <row r="15" spans="1:5" ht="93.75" customHeight="1" x14ac:dyDescent="0.2">
      <c r="A15" s="15" t="s">
        <v>41</v>
      </c>
      <c r="B15" s="16" t="s">
        <v>59</v>
      </c>
      <c r="C15" s="15" t="s">
        <v>47</v>
      </c>
      <c r="D15" s="67" t="s">
        <v>111</v>
      </c>
      <c r="E15" s="74" t="s">
        <v>118</v>
      </c>
    </row>
    <row r="16" spans="1:5" ht="177" customHeight="1" x14ac:dyDescent="0.2">
      <c r="A16" s="15" t="s">
        <v>96</v>
      </c>
      <c r="B16" s="16" t="s">
        <v>97</v>
      </c>
      <c r="C16" s="61" t="s">
        <v>98</v>
      </c>
      <c r="D16" s="78" t="s">
        <v>124</v>
      </c>
      <c r="E16" s="75">
        <v>1.5E-3</v>
      </c>
    </row>
    <row r="17" spans="1:13" ht="136.15" customHeight="1" x14ac:dyDescent="0.2">
      <c r="A17" s="15" t="s">
        <v>99</v>
      </c>
      <c r="B17" s="16" t="s">
        <v>100</v>
      </c>
      <c r="C17" s="15" t="s">
        <v>101</v>
      </c>
      <c r="D17" s="68" t="s">
        <v>102</v>
      </c>
      <c r="E17" s="75">
        <v>1.5E-3</v>
      </c>
    </row>
    <row r="18" spans="1:13" s="26" customFormat="1" ht="85.5" x14ac:dyDescent="0.25">
      <c r="A18" s="14" t="s">
        <v>122</v>
      </c>
      <c r="B18" s="16" t="s">
        <v>119</v>
      </c>
      <c r="C18" s="14" t="s">
        <v>120</v>
      </c>
      <c r="D18" s="64" t="s">
        <v>121</v>
      </c>
      <c r="E18" s="76">
        <v>2.5000000000000001E-3</v>
      </c>
      <c r="F18" s="1"/>
      <c r="G18" s="1"/>
      <c r="H18" s="1"/>
      <c r="I18" s="1"/>
      <c r="J18" s="1"/>
      <c r="K18" s="1"/>
      <c r="L18" s="1"/>
      <c r="M18" s="1"/>
    </row>
    <row r="20" spans="1:13" x14ac:dyDescent="0.2">
      <c r="A20" s="227" t="s">
        <v>55</v>
      </c>
      <c r="B20" s="227"/>
      <c r="C20" s="227"/>
      <c r="D20" s="227"/>
    </row>
    <row r="21" spans="1:13" ht="14.25" customHeight="1" x14ac:dyDescent="0.2">
      <c r="A21" s="228" t="s">
        <v>56</v>
      </c>
      <c r="B21" s="228"/>
      <c r="C21" s="228"/>
      <c r="D21" s="228"/>
    </row>
    <row r="22" spans="1:13" x14ac:dyDescent="0.2">
      <c r="A22" s="228"/>
      <c r="B22" s="228"/>
      <c r="C22" s="228"/>
      <c r="D22" s="228"/>
    </row>
    <row r="23" spans="1:13" x14ac:dyDescent="0.2">
      <c r="A23" s="228"/>
      <c r="B23" s="228"/>
      <c r="C23" s="228"/>
      <c r="D23" s="228"/>
    </row>
    <row r="24" spans="1:13" x14ac:dyDescent="0.2">
      <c r="A24" s="228"/>
      <c r="B24" s="228"/>
      <c r="C24" s="228"/>
      <c r="D24" s="228"/>
    </row>
    <row r="25" spans="1:13" x14ac:dyDescent="0.2">
      <c r="A25" s="228"/>
      <c r="B25" s="228"/>
      <c r="C25" s="228"/>
      <c r="D25" s="228"/>
    </row>
    <row r="26" spans="1:13" x14ac:dyDescent="0.2">
      <c r="A26" s="228"/>
      <c r="B26" s="228"/>
      <c r="C26" s="228"/>
      <c r="D26" s="228"/>
    </row>
    <row r="27" spans="1:13" x14ac:dyDescent="0.2">
      <c r="A27" s="228"/>
      <c r="B27" s="228"/>
      <c r="C27" s="228"/>
      <c r="D27" s="228"/>
    </row>
    <row r="28" spans="1:13" x14ac:dyDescent="0.2">
      <c r="A28" s="228"/>
      <c r="B28" s="228"/>
      <c r="C28" s="228"/>
      <c r="D28" s="228"/>
    </row>
    <row r="29" spans="1:13" x14ac:dyDescent="0.2">
      <c r="A29" s="228"/>
      <c r="B29" s="228"/>
      <c r="C29" s="228"/>
      <c r="D29" s="228"/>
    </row>
    <row r="30" spans="1:13" x14ac:dyDescent="0.2">
      <c r="A30" s="228"/>
      <c r="B30" s="228"/>
      <c r="C30" s="228"/>
      <c r="D30" s="228"/>
    </row>
    <row r="31" spans="1:13" x14ac:dyDescent="0.2">
      <c r="A31" s="228"/>
      <c r="B31" s="228"/>
      <c r="C31" s="228"/>
      <c r="D31" s="228"/>
    </row>
    <row r="32" spans="1:13" x14ac:dyDescent="0.2">
      <c r="A32" s="228"/>
      <c r="B32" s="228"/>
      <c r="C32" s="228"/>
      <c r="D32" s="228"/>
    </row>
    <row r="33" spans="1:4" x14ac:dyDescent="0.2">
      <c r="A33" s="228"/>
      <c r="B33" s="228"/>
      <c r="C33" s="228"/>
      <c r="D33" s="228"/>
    </row>
    <row r="34" spans="1:4" x14ac:dyDescent="0.2">
      <c r="A34" s="228"/>
      <c r="B34" s="228"/>
      <c r="C34" s="228"/>
      <c r="D34" s="228"/>
    </row>
    <row r="35" spans="1:4" x14ac:dyDescent="0.2">
      <c r="A35" s="228"/>
      <c r="B35" s="228"/>
      <c r="C35" s="228"/>
      <c r="D35" s="228"/>
    </row>
    <row r="36" spans="1:4" x14ac:dyDescent="0.2">
      <c r="A36" s="228"/>
      <c r="B36" s="228"/>
      <c r="C36" s="228"/>
      <c r="D36" s="228"/>
    </row>
    <row r="37" spans="1:4" x14ac:dyDescent="0.2">
      <c r="A37" s="228"/>
      <c r="B37" s="228"/>
      <c r="C37" s="228"/>
      <c r="D37" s="228"/>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A54" zoomScale="85" zoomScaleNormal="85" workbookViewId="0">
      <selection activeCell="A65" sqref="A65:I76"/>
    </sheetView>
  </sheetViews>
  <sheetFormatPr defaultColWidth="9" defaultRowHeight="14.25" x14ac:dyDescent="0.2"/>
  <cols>
    <col min="1" max="1" width="25" style="1" customWidth="1"/>
    <col min="2" max="2" width="25" style="1" hidden="1" customWidth="1"/>
    <col min="3" max="4" width="18.625" style="46" hidden="1" customWidth="1"/>
    <col min="5" max="5" width="18.625" style="1" hidden="1" customWidth="1"/>
    <col min="6" max="6" width="28.625" style="4" customWidth="1"/>
    <col min="7" max="7" width="21.875" style="4" customWidth="1"/>
    <col min="8" max="8" width="30.25" style="1" customWidth="1"/>
    <col min="9" max="9" width="24.375" style="100"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234" t="s">
        <v>156</v>
      </c>
      <c r="B3" s="234"/>
      <c r="C3" s="234"/>
      <c r="D3" s="234"/>
      <c r="E3" s="234"/>
      <c r="F3" s="234"/>
      <c r="G3" s="234"/>
      <c r="H3" s="234"/>
      <c r="I3" s="206"/>
    </row>
    <row r="4" spans="1:17" x14ac:dyDescent="0.2">
      <c r="C4" s="1"/>
      <c r="D4" s="1"/>
    </row>
    <row r="5" spans="1:17" x14ac:dyDescent="0.2">
      <c r="C5" s="1"/>
      <c r="D5" s="1"/>
    </row>
    <row r="6" spans="1:17" x14ac:dyDescent="0.2">
      <c r="A6" s="5" t="s">
        <v>0</v>
      </c>
      <c r="B6" s="5"/>
      <c r="C6" s="45"/>
      <c r="D6" s="45"/>
      <c r="E6" s="6"/>
      <c r="F6" s="35" t="s">
        <v>1</v>
      </c>
      <c r="G6" s="7"/>
      <c r="H6" s="6"/>
    </row>
    <row r="8" spans="1:17" ht="28.5" x14ac:dyDescent="0.2">
      <c r="A8" s="267" t="s">
        <v>2</v>
      </c>
      <c r="B8" s="215" t="s">
        <v>93</v>
      </c>
      <c r="C8" s="215" t="s">
        <v>154</v>
      </c>
      <c r="D8" s="268" t="s">
        <v>229</v>
      </c>
      <c r="E8" s="268" t="s">
        <v>157</v>
      </c>
      <c r="F8" s="268" t="s">
        <v>228</v>
      </c>
      <c r="G8" s="215" t="s">
        <v>3</v>
      </c>
      <c r="H8" s="215" t="s">
        <v>86</v>
      </c>
      <c r="I8" s="265" t="s">
        <v>4</v>
      </c>
    </row>
    <row r="9" spans="1:17" ht="30.75" customHeight="1" x14ac:dyDescent="0.2">
      <c r="A9" s="260" t="s">
        <v>5</v>
      </c>
      <c r="B9" s="218">
        <v>0.28000000000000003</v>
      </c>
      <c r="C9" s="220">
        <v>0.3</v>
      </c>
      <c r="D9" s="220">
        <v>0.2382</v>
      </c>
      <c r="E9" s="220">
        <v>0.25</v>
      </c>
      <c r="F9" s="220">
        <v>0.25</v>
      </c>
      <c r="G9" s="54" t="s">
        <v>6</v>
      </c>
      <c r="H9" s="56" t="s">
        <v>153</v>
      </c>
      <c r="I9" s="263" t="s">
        <v>73</v>
      </c>
    </row>
    <row r="10" spans="1:17" ht="28.5" customHeight="1" x14ac:dyDescent="0.2">
      <c r="A10" s="260" t="s">
        <v>7</v>
      </c>
      <c r="B10" s="95">
        <v>0.2</v>
      </c>
      <c r="C10" s="220">
        <v>0.2</v>
      </c>
      <c r="D10" s="220">
        <v>0.18659999999999999</v>
      </c>
      <c r="E10" s="220">
        <v>0.2</v>
      </c>
      <c r="F10" s="220">
        <v>0.2</v>
      </c>
      <c r="G10" s="54" t="s">
        <v>8</v>
      </c>
      <c r="H10" s="56" t="s">
        <v>15</v>
      </c>
      <c r="I10" s="263" t="s">
        <v>74</v>
      </c>
      <c r="N10" s="8"/>
      <c r="O10" s="9"/>
      <c r="Q10" s="9"/>
    </row>
    <row r="11" spans="1:17" ht="33" customHeight="1" x14ac:dyDescent="0.2">
      <c r="A11" s="260" t="s">
        <v>9</v>
      </c>
      <c r="B11" s="218">
        <v>0.56999999999999995</v>
      </c>
      <c r="C11" s="216">
        <v>0.56999999999999995</v>
      </c>
      <c r="D11" s="219">
        <v>0.62090000000000001</v>
      </c>
      <c r="E11" s="216">
        <v>0.59499999999999997</v>
      </c>
      <c r="F11" s="216">
        <v>0.59499999999999997</v>
      </c>
      <c r="G11" s="214" t="s">
        <v>8</v>
      </c>
      <c r="H11" s="213" t="s">
        <v>90</v>
      </c>
      <c r="I11" s="264" t="s">
        <v>75</v>
      </c>
    </row>
    <row r="12" spans="1:17" ht="30.75" customHeight="1" x14ac:dyDescent="0.2">
      <c r="A12" s="260" t="s">
        <v>60</v>
      </c>
      <c r="B12" s="273" t="s">
        <v>203</v>
      </c>
      <c r="C12" s="274" t="s">
        <v>203</v>
      </c>
      <c r="D12" s="275" t="s">
        <v>203</v>
      </c>
      <c r="E12" s="274" t="s">
        <v>203</v>
      </c>
      <c r="F12" s="274" t="s">
        <v>203</v>
      </c>
      <c r="G12" s="276" t="s">
        <v>203</v>
      </c>
      <c r="H12" s="274" t="s">
        <v>203</v>
      </c>
      <c r="I12" s="277" t="s">
        <v>203</v>
      </c>
      <c r="L12" s="41"/>
      <c r="O12" s="9"/>
      <c r="P12" s="9"/>
      <c r="Q12" s="9"/>
    </row>
    <row r="13" spans="1:17" ht="36" customHeight="1" x14ac:dyDescent="0.2">
      <c r="A13" s="261" t="s">
        <v>67</v>
      </c>
      <c r="B13" s="88">
        <v>0.05</v>
      </c>
      <c r="C13" s="220">
        <v>0.05</v>
      </c>
      <c r="D13" s="220">
        <v>9.2600000000000002E-2</v>
      </c>
      <c r="E13" s="220">
        <v>0.05</v>
      </c>
      <c r="F13" s="220">
        <v>0.05</v>
      </c>
      <c r="G13" s="57" t="s">
        <v>6</v>
      </c>
      <c r="H13" s="55" t="s">
        <v>72</v>
      </c>
      <c r="I13" s="263" t="s">
        <v>76</v>
      </c>
      <c r="L13" s="41"/>
      <c r="O13" s="9"/>
      <c r="P13" s="9"/>
      <c r="Q13" s="9"/>
    </row>
    <row r="14" spans="1:17" ht="29.25" customHeight="1" x14ac:dyDescent="0.2">
      <c r="A14" s="261" t="s">
        <v>68</v>
      </c>
      <c r="B14" s="60">
        <v>7.0000000000000007E-2</v>
      </c>
      <c r="C14" s="220">
        <v>7.0000000000000007E-2</v>
      </c>
      <c r="D14" s="220">
        <v>4.3659999999999997E-2</v>
      </c>
      <c r="E14" s="220">
        <v>7.0000000000000007E-2</v>
      </c>
      <c r="F14" s="220">
        <v>7.0000000000000007E-2</v>
      </c>
      <c r="G14" s="57" t="s">
        <v>6</v>
      </c>
      <c r="H14" s="55" t="s">
        <v>106</v>
      </c>
      <c r="I14" s="263" t="s">
        <v>77</v>
      </c>
      <c r="O14" s="9"/>
      <c r="P14" s="9"/>
      <c r="Q14" s="9"/>
    </row>
    <row r="15" spans="1:17" ht="27.75" customHeight="1" x14ac:dyDescent="0.2">
      <c r="A15" s="261" t="s">
        <v>69</v>
      </c>
      <c r="B15" s="88">
        <v>0.05</v>
      </c>
      <c r="C15" s="220">
        <v>0.05</v>
      </c>
      <c r="D15" s="220">
        <v>6.7999999999999996E-3</v>
      </c>
      <c r="E15" s="220">
        <v>0.05</v>
      </c>
      <c r="F15" s="220">
        <v>0.05</v>
      </c>
      <c r="G15" s="57" t="s">
        <v>6</v>
      </c>
      <c r="H15" s="55" t="s">
        <v>72</v>
      </c>
      <c r="I15" s="263" t="s">
        <v>78</v>
      </c>
      <c r="O15" s="9"/>
      <c r="P15" s="9"/>
      <c r="Q15" s="9"/>
    </row>
    <row r="16" spans="1:17" ht="23.25" customHeight="1" x14ac:dyDescent="0.2">
      <c r="A16" s="261" t="s">
        <v>107</v>
      </c>
      <c r="B16" s="88">
        <v>0.05</v>
      </c>
      <c r="C16" s="220">
        <v>0.05</v>
      </c>
      <c r="D16" s="220">
        <v>2.1299999999999999E-2</v>
      </c>
      <c r="E16" s="220">
        <v>0.05</v>
      </c>
      <c r="F16" s="220">
        <v>0.05</v>
      </c>
      <c r="G16" s="57" t="s">
        <v>6</v>
      </c>
      <c r="H16" s="55" t="s">
        <v>72</v>
      </c>
      <c r="I16" s="263" t="s">
        <v>78</v>
      </c>
    </row>
    <row r="17" spans="1:17" ht="21.75" customHeight="1" x14ac:dyDescent="0.2">
      <c r="A17" s="261" t="s">
        <v>70</v>
      </c>
      <c r="B17" s="88">
        <v>0.15</v>
      </c>
      <c r="C17" s="220">
        <v>0.13500000000000001</v>
      </c>
      <c r="D17" s="220">
        <v>0.192</v>
      </c>
      <c r="E17" s="220">
        <v>0.15</v>
      </c>
      <c r="F17" s="220">
        <v>0.15</v>
      </c>
      <c r="G17" s="54" t="s">
        <v>6</v>
      </c>
      <c r="H17" s="55" t="s">
        <v>126</v>
      </c>
      <c r="I17" s="266" t="s">
        <v>78</v>
      </c>
    </row>
    <row r="18" spans="1:17" ht="22.5" customHeight="1" x14ac:dyDescent="0.2">
      <c r="A18" s="261" t="s">
        <v>71</v>
      </c>
      <c r="B18" s="88">
        <v>0.05</v>
      </c>
      <c r="C18" s="220">
        <v>0.05</v>
      </c>
      <c r="D18" s="220">
        <v>4.5600000000000002E-2</v>
      </c>
      <c r="E18" s="220">
        <v>0.05</v>
      </c>
      <c r="F18" s="220">
        <v>0.05</v>
      </c>
      <c r="G18" s="54" t="s">
        <v>6</v>
      </c>
      <c r="H18" s="58" t="s">
        <v>72</v>
      </c>
      <c r="I18" s="278" t="s">
        <v>203</v>
      </c>
      <c r="P18" s="10"/>
      <c r="Q18" s="9"/>
    </row>
    <row r="19" spans="1:17" ht="21" customHeight="1" x14ac:dyDescent="0.2">
      <c r="A19" s="262" t="s">
        <v>10</v>
      </c>
      <c r="B19" s="88">
        <f>SUM(B9:B18)</f>
        <v>1.4700000000000002</v>
      </c>
      <c r="C19" s="77">
        <f>SUM(C9:C18)</f>
        <v>1.4750000000000001</v>
      </c>
      <c r="D19" s="77">
        <f>SUM(D9:D18)</f>
        <v>1.4476600000000002</v>
      </c>
      <c r="E19" s="77">
        <f>SUM(E9:E18)</f>
        <v>1.4650000000000001</v>
      </c>
      <c r="F19" s="77">
        <f>SUM(F9:F18)</f>
        <v>1.4650000000000001</v>
      </c>
      <c r="G19" s="279" t="s">
        <v>203</v>
      </c>
      <c r="H19" s="279" t="s">
        <v>203</v>
      </c>
      <c r="I19" s="280" t="s">
        <v>203</v>
      </c>
    </row>
    <row r="20" spans="1:17" ht="21" customHeight="1" x14ac:dyDescent="0.2">
      <c r="A20" s="269" t="s">
        <v>11</v>
      </c>
      <c r="B20" s="270">
        <v>0.2</v>
      </c>
      <c r="C20" s="271">
        <v>0.22</v>
      </c>
      <c r="D20" s="271">
        <v>0.2722</v>
      </c>
      <c r="E20" s="271">
        <v>0.22</v>
      </c>
      <c r="F20" s="271">
        <v>0.22</v>
      </c>
      <c r="G20" s="214" t="s">
        <v>8</v>
      </c>
      <c r="H20" s="272" t="s">
        <v>123</v>
      </c>
      <c r="I20" s="264" t="s">
        <v>79</v>
      </c>
    </row>
    <row r="21" spans="1:17" ht="28.5" hidden="1" x14ac:dyDescent="0.2">
      <c r="A21" s="53" t="s">
        <v>112</v>
      </c>
      <c r="B21" s="232">
        <v>2.8E-3</v>
      </c>
      <c r="C21" s="233"/>
      <c r="D21" s="233"/>
      <c r="E21" s="233"/>
      <c r="F21" s="233"/>
      <c r="G21" s="233"/>
      <c r="H21" s="233"/>
    </row>
    <row r="22" spans="1:17" ht="28.5" hidden="1" x14ac:dyDescent="0.2">
      <c r="A22" s="53" t="s">
        <v>187</v>
      </c>
      <c r="B22" s="169"/>
      <c r="C22" s="170"/>
      <c r="D22" s="169">
        <v>2.3999999999999998E-3</v>
      </c>
      <c r="E22" s="170"/>
      <c r="F22" s="169">
        <f>D22</f>
        <v>2.3999999999999998E-3</v>
      </c>
      <c r="G22" s="170"/>
      <c r="H22" s="170"/>
    </row>
    <row r="23" spans="1:17" x14ac:dyDescent="0.2">
      <c r="G23" s="34"/>
    </row>
    <row r="24" spans="1:17" x14ac:dyDescent="0.2">
      <c r="A24" s="11" t="s">
        <v>12</v>
      </c>
      <c r="B24" s="11"/>
      <c r="C24" s="47"/>
      <c r="D24" s="47"/>
      <c r="E24" s="12"/>
      <c r="F24" s="211" t="s">
        <v>92</v>
      </c>
      <c r="G24" s="35"/>
      <c r="H24" s="36"/>
    </row>
    <row r="25" spans="1:17" x14ac:dyDescent="0.2">
      <c r="C25" s="48"/>
      <c r="F25" s="34"/>
      <c r="G25" s="34"/>
      <c r="H25" s="33"/>
    </row>
    <row r="26" spans="1:17" ht="37.5" customHeight="1" x14ac:dyDescent="0.2">
      <c r="A26" s="267" t="s">
        <v>2</v>
      </c>
      <c r="B26" s="215" t="s">
        <v>93</v>
      </c>
      <c r="C26" s="215" t="s">
        <v>154</v>
      </c>
      <c r="D26" s="268" t="s">
        <v>229</v>
      </c>
      <c r="E26" s="268" t="s">
        <v>157</v>
      </c>
      <c r="F26" s="268" t="s">
        <v>228</v>
      </c>
      <c r="G26" s="215" t="s">
        <v>3</v>
      </c>
      <c r="H26" s="215" t="s">
        <v>86</v>
      </c>
      <c r="I26" s="265" t="s">
        <v>4</v>
      </c>
      <c r="J26" s="109"/>
      <c r="L26" s="40"/>
    </row>
    <row r="27" spans="1:17" ht="23.25" customHeight="1" x14ac:dyDescent="0.2">
      <c r="A27" s="260" t="s">
        <v>5</v>
      </c>
      <c r="B27" s="218">
        <v>0.2</v>
      </c>
      <c r="C27" s="220">
        <v>0.28999999999999998</v>
      </c>
      <c r="D27" s="59">
        <v>0.21790000000000001</v>
      </c>
      <c r="E27" s="220">
        <v>0.24</v>
      </c>
      <c r="F27" s="220">
        <v>0.24</v>
      </c>
      <c r="G27" s="54" t="s">
        <v>6</v>
      </c>
      <c r="H27" s="56" t="s">
        <v>159</v>
      </c>
      <c r="I27" s="263" t="s">
        <v>73</v>
      </c>
      <c r="J27" s="110"/>
      <c r="K27" s="111"/>
      <c r="L27" s="42"/>
    </row>
    <row r="28" spans="1:17" ht="15.75" customHeight="1" x14ac:dyDescent="0.2">
      <c r="A28" s="260" t="s">
        <v>7</v>
      </c>
      <c r="B28" s="218">
        <v>0.21</v>
      </c>
      <c r="C28" s="220">
        <v>0.23</v>
      </c>
      <c r="D28" s="59">
        <v>0.2571</v>
      </c>
      <c r="E28" s="220">
        <v>0.23</v>
      </c>
      <c r="F28" s="220">
        <v>0.23</v>
      </c>
      <c r="G28" s="54" t="s">
        <v>8</v>
      </c>
      <c r="H28" s="56" t="s">
        <v>147</v>
      </c>
      <c r="I28" s="263" t="s">
        <v>74</v>
      </c>
      <c r="L28" s="40"/>
    </row>
    <row r="29" spans="1:17" ht="31.5" customHeight="1" x14ac:dyDescent="0.2">
      <c r="A29" s="260" t="s">
        <v>9</v>
      </c>
      <c r="B29" s="220">
        <v>0.46</v>
      </c>
      <c r="C29" s="220">
        <v>0.46</v>
      </c>
      <c r="D29" s="220">
        <v>0.4698</v>
      </c>
      <c r="E29" s="216">
        <v>0.46</v>
      </c>
      <c r="F29" s="216">
        <v>0.46</v>
      </c>
      <c r="G29" s="214" t="s">
        <v>8</v>
      </c>
      <c r="H29" s="213" t="s">
        <v>91</v>
      </c>
      <c r="I29" s="264" t="s">
        <v>75</v>
      </c>
      <c r="L29" s="40"/>
    </row>
    <row r="30" spans="1:17" ht="73.5" customHeight="1" x14ac:dyDescent="0.2">
      <c r="A30" s="260" t="s">
        <v>60</v>
      </c>
      <c r="B30" s="273" t="s">
        <v>203</v>
      </c>
      <c r="C30" s="273" t="s">
        <v>203</v>
      </c>
      <c r="D30" s="273" t="s">
        <v>203</v>
      </c>
      <c r="E30" s="274" t="s">
        <v>203</v>
      </c>
      <c r="F30" s="274" t="s">
        <v>203</v>
      </c>
      <c r="G30" s="276" t="s">
        <v>203</v>
      </c>
      <c r="H30" s="274" t="s">
        <v>203</v>
      </c>
      <c r="I30" s="277" t="s">
        <v>203</v>
      </c>
      <c r="L30" s="40"/>
    </row>
    <row r="31" spans="1:17" ht="35.25" customHeight="1" x14ac:dyDescent="0.2">
      <c r="A31" s="261" t="s">
        <v>67</v>
      </c>
      <c r="B31" s="88">
        <v>0.05</v>
      </c>
      <c r="C31" s="220">
        <v>0.1</v>
      </c>
      <c r="D31" s="59">
        <v>0.1003</v>
      </c>
      <c r="E31" s="220">
        <v>0.1</v>
      </c>
      <c r="F31" s="220">
        <v>0.1</v>
      </c>
      <c r="G31" s="57" t="s">
        <v>6</v>
      </c>
      <c r="H31" s="55" t="s">
        <v>109</v>
      </c>
      <c r="I31" s="263" t="s">
        <v>76</v>
      </c>
      <c r="L31" s="40"/>
    </row>
    <row r="32" spans="1:17" ht="24" customHeight="1" x14ac:dyDescent="0.2">
      <c r="A32" s="261" t="s">
        <v>68</v>
      </c>
      <c r="B32" s="60">
        <v>7.0000000000000007E-2</v>
      </c>
      <c r="C32" s="220">
        <v>7.0000000000000007E-2</v>
      </c>
      <c r="D32" s="59">
        <v>4.9399999999999999E-2</v>
      </c>
      <c r="E32" s="220">
        <v>7.0000000000000007E-2</v>
      </c>
      <c r="F32" s="220">
        <v>7.0000000000000007E-2</v>
      </c>
      <c r="G32" s="57" t="s">
        <v>6</v>
      </c>
      <c r="H32" s="55" t="s">
        <v>106</v>
      </c>
      <c r="I32" s="263" t="s">
        <v>77</v>
      </c>
      <c r="L32" s="40"/>
    </row>
    <row r="33" spans="1:12" ht="24" customHeight="1" x14ac:dyDescent="0.2">
      <c r="A33" s="261" t="s">
        <v>69</v>
      </c>
      <c r="B33" s="88">
        <v>0.05</v>
      </c>
      <c r="C33" s="220">
        <v>0.05</v>
      </c>
      <c r="D33" s="59">
        <v>3.8800000000000001E-2</v>
      </c>
      <c r="E33" s="220">
        <v>0.05</v>
      </c>
      <c r="F33" s="220">
        <v>0.05</v>
      </c>
      <c r="G33" s="57" t="s">
        <v>6</v>
      </c>
      <c r="H33" s="55" t="s">
        <v>72</v>
      </c>
      <c r="I33" s="263" t="s">
        <v>78</v>
      </c>
      <c r="L33" s="40"/>
    </row>
    <row r="34" spans="1:12" ht="24" customHeight="1" x14ac:dyDescent="0.2">
      <c r="A34" s="261" t="s">
        <v>107</v>
      </c>
      <c r="B34" s="88">
        <v>0.05</v>
      </c>
      <c r="C34" s="220">
        <v>0.05</v>
      </c>
      <c r="D34" s="59">
        <v>2.23E-2</v>
      </c>
      <c r="E34" s="220">
        <v>0.05</v>
      </c>
      <c r="F34" s="220">
        <v>0.05</v>
      </c>
      <c r="G34" s="57" t="s">
        <v>6</v>
      </c>
      <c r="H34" s="55" t="s">
        <v>72</v>
      </c>
      <c r="I34" s="263" t="s">
        <v>78</v>
      </c>
      <c r="L34" s="40"/>
    </row>
    <row r="35" spans="1:12" ht="21" customHeight="1" x14ac:dyDescent="0.2">
      <c r="A35" s="261" t="s">
        <v>70</v>
      </c>
      <c r="B35" s="88">
        <v>0.15</v>
      </c>
      <c r="C35" s="220">
        <v>0.13500000000000001</v>
      </c>
      <c r="D35" s="59">
        <v>0.14990000000000001</v>
      </c>
      <c r="E35" s="220">
        <v>0.15</v>
      </c>
      <c r="F35" s="220">
        <v>0.15</v>
      </c>
      <c r="G35" s="54" t="s">
        <v>6</v>
      </c>
      <c r="H35" s="55" t="s">
        <v>126</v>
      </c>
      <c r="I35" s="266" t="s">
        <v>78</v>
      </c>
      <c r="L35" s="40"/>
    </row>
    <row r="36" spans="1:12" ht="21" customHeight="1" x14ac:dyDescent="0.2">
      <c r="A36" s="261" t="s">
        <v>71</v>
      </c>
      <c r="B36" s="88">
        <v>0.05</v>
      </c>
      <c r="C36" s="220">
        <v>0.05</v>
      </c>
      <c r="D36" s="59">
        <v>5.6000000000000001E-2</v>
      </c>
      <c r="E36" s="220">
        <v>0.05</v>
      </c>
      <c r="F36" s="220">
        <v>0.05</v>
      </c>
      <c r="G36" s="54" t="s">
        <v>6</v>
      </c>
      <c r="H36" s="58" t="s">
        <v>72</v>
      </c>
      <c r="I36" s="278" t="s">
        <v>203</v>
      </c>
      <c r="L36" s="40"/>
    </row>
    <row r="37" spans="1:12" ht="22.5" customHeight="1" x14ac:dyDescent="0.2">
      <c r="A37" s="262" t="s">
        <v>10</v>
      </c>
      <c r="B37" s="88">
        <f>SUM(B27:B36)</f>
        <v>1.2900000000000003</v>
      </c>
      <c r="C37" s="77">
        <f>SUM(C27:C36)</f>
        <v>1.4350000000000003</v>
      </c>
      <c r="D37" s="77">
        <f>SUM(D27:D36)</f>
        <v>1.3614999999999999</v>
      </c>
      <c r="E37" s="77">
        <f>SUM(E27:E36)</f>
        <v>1.4000000000000001</v>
      </c>
      <c r="F37" s="77">
        <f>SUM(F27:F36)</f>
        <v>1.4000000000000001</v>
      </c>
      <c r="G37" s="279" t="s">
        <v>203</v>
      </c>
      <c r="H37" s="279" t="s">
        <v>203</v>
      </c>
      <c r="I37" s="280" t="s">
        <v>203</v>
      </c>
    </row>
    <row r="38" spans="1:12" x14ac:dyDescent="0.2">
      <c r="A38" s="269" t="s">
        <v>11</v>
      </c>
      <c r="B38" s="270">
        <v>0.2</v>
      </c>
      <c r="C38" s="271">
        <v>0.22</v>
      </c>
      <c r="D38" s="271">
        <v>0.26700000000000002</v>
      </c>
      <c r="E38" s="271">
        <v>0.22</v>
      </c>
      <c r="F38" s="271">
        <v>0.22</v>
      </c>
      <c r="G38" s="214" t="s">
        <v>8</v>
      </c>
      <c r="H38" s="272" t="s">
        <v>123</v>
      </c>
      <c r="I38" s="264" t="s">
        <v>79</v>
      </c>
    </row>
    <row r="39" spans="1:12" ht="28.5" hidden="1" x14ac:dyDescent="0.2">
      <c r="A39" s="53" t="s">
        <v>112</v>
      </c>
      <c r="B39" s="232" t="s">
        <v>114</v>
      </c>
      <c r="C39" s="233"/>
      <c r="D39" s="233"/>
      <c r="E39" s="233"/>
      <c r="F39" s="233"/>
      <c r="G39" s="233"/>
      <c r="H39" s="233"/>
      <c r="I39" s="207"/>
    </row>
    <row r="40" spans="1:12" ht="28.5" hidden="1" x14ac:dyDescent="0.2">
      <c r="A40" s="53" t="s">
        <v>187</v>
      </c>
      <c r="B40" s="169"/>
      <c r="C40" s="170"/>
      <c r="D40" s="170" t="s">
        <v>188</v>
      </c>
      <c r="E40" s="170"/>
      <c r="F40" s="169" t="str">
        <f>D40</f>
        <v>12533 - 0.24%</v>
      </c>
      <c r="G40" s="170"/>
      <c r="H40" s="170"/>
      <c r="I40" s="207"/>
    </row>
    <row r="41" spans="1:12" hidden="1" x14ac:dyDescent="0.2">
      <c r="A41" s="32"/>
      <c r="B41" s="62"/>
      <c r="C41" s="31"/>
      <c r="D41" s="31" t="s">
        <v>189</v>
      </c>
      <c r="E41" s="31"/>
      <c r="F41" s="169" t="str">
        <f>D41</f>
        <v>12535 - 0.23%</v>
      </c>
      <c r="G41" s="31"/>
      <c r="H41" s="31"/>
      <c r="I41" s="207"/>
    </row>
    <row r="42" spans="1:12" x14ac:dyDescent="0.2">
      <c r="A42" s="30"/>
      <c r="B42" s="30"/>
      <c r="C42" s="49"/>
      <c r="D42" s="49"/>
      <c r="E42" s="10"/>
      <c r="F42" s="34"/>
      <c r="G42" s="34"/>
      <c r="H42" s="34"/>
      <c r="I42" s="103"/>
    </row>
    <row r="43" spans="1:12" x14ac:dyDescent="0.2">
      <c r="A43" s="5" t="s">
        <v>13</v>
      </c>
      <c r="B43" s="5"/>
      <c r="C43" s="50"/>
      <c r="D43" s="50"/>
      <c r="E43" s="24"/>
      <c r="F43" s="38" t="s">
        <v>14</v>
      </c>
      <c r="G43" s="38"/>
      <c r="H43" s="37"/>
      <c r="I43" s="103"/>
    </row>
    <row r="44" spans="1:12" x14ac:dyDescent="0.2">
      <c r="C44" s="51"/>
      <c r="D44" s="49"/>
      <c r="E44" s="10"/>
      <c r="F44" s="34"/>
      <c r="G44" s="34"/>
      <c r="H44" s="33"/>
    </row>
    <row r="45" spans="1:12" ht="34.5" customHeight="1" x14ac:dyDescent="0.2">
      <c r="A45" s="267" t="s">
        <v>2</v>
      </c>
      <c r="B45" s="215" t="s">
        <v>93</v>
      </c>
      <c r="C45" s="215" t="s">
        <v>155</v>
      </c>
      <c r="D45" s="268" t="s">
        <v>229</v>
      </c>
      <c r="E45" s="268" t="s">
        <v>157</v>
      </c>
      <c r="F45" s="268" t="s">
        <v>228</v>
      </c>
      <c r="G45" s="215" t="s">
        <v>3</v>
      </c>
      <c r="H45" s="215" t="s">
        <v>86</v>
      </c>
      <c r="I45" s="265" t="s">
        <v>4</v>
      </c>
    </row>
    <row r="46" spans="1:12" ht="27.75" customHeight="1" x14ac:dyDescent="0.2">
      <c r="A46" s="260" t="s">
        <v>5</v>
      </c>
      <c r="B46" s="218">
        <v>0.23</v>
      </c>
      <c r="C46" s="220">
        <v>0.25</v>
      </c>
      <c r="D46" s="59">
        <v>0.25290000000000001</v>
      </c>
      <c r="E46" s="220">
        <v>0.25</v>
      </c>
      <c r="F46" s="220">
        <v>0.25</v>
      </c>
      <c r="G46" s="54" t="s">
        <v>6</v>
      </c>
      <c r="H46" s="56" t="s">
        <v>153</v>
      </c>
      <c r="I46" s="263" t="s">
        <v>73</v>
      </c>
    </row>
    <row r="47" spans="1:12" ht="15.75" customHeight="1" x14ac:dyDescent="0.2">
      <c r="A47" s="260" t="s">
        <v>7</v>
      </c>
      <c r="B47" s="88">
        <v>0.25</v>
      </c>
      <c r="C47" s="220">
        <v>0.27</v>
      </c>
      <c r="D47" s="59">
        <v>0.31240000000000001</v>
      </c>
      <c r="E47" s="220">
        <v>0.27</v>
      </c>
      <c r="F47" s="220">
        <v>0.28000000000000003</v>
      </c>
      <c r="G47" s="54" t="s">
        <v>8</v>
      </c>
      <c r="H47" s="56" t="s">
        <v>191</v>
      </c>
      <c r="I47" s="263" t="s">
        <v>74</v>
      </c>
    </row>
    <row r="48" spans="1:12" ht="34.5" customHeight="1" x14ac:dyDescent="0.2">
      <c r="A48" s="260" t="s">
        <v>9</v>
      </c>
      <c r="B48" s="218">
        <v>0.24</v>
      </c>
      <c r="C48" s="216">
        <v>0.24</v>
      </c>
      <c r="D48" s="216">
        <v>0.25119999999999998</v>
      </c>
      <c r="E48" s="216">
        <v>0.24</v>
      </c>
      <c r="F48" s="216">
        <v>0.24</v>
      </c>
      <c r="G48" s="214" t="s">
        <v>8</v>
      </c>
      <c r="H48" s="213" t="s">
        <v>83</v>
      </c>
      <c r="I48" s="264" t="s">
        <v>75</v>
      </c>
    </row>
    <row r="49" spans="1:9" ht="32.25" customHeight="1" x14ac:dyDescent="0.2">
      <c r="A49" s="260" t="s">
        <v>60</v>
      </c>
      <c r="B49" s="273" t="s">
        <v>203</v>
      </c>
      <c r="C49" s="274" t="s">
        <v>203</v>
      </c>
      <c r="D49" s="274" t="s">
        <v>203</v>
      </c>
      <c r="E49" s="274" t="s">
        <v>203</v>
      </c>
      <c r="F49" s="274" t="s">
        <v>203</v>
      </c>
      <c r="G49" s="276" t="s">
        <v>203</v>
      </c>
      <c r="H49" s="274" t="s">
        <v>203</v>
      </c>
      <c r="I49" s="277" t="s">
        <v>203</v>
      </c>
    </row>
    <row r="50" spans="1:9" ht="51.6" customHeight="1" x14ac:dyDescent="0.2">
      <c r="A50" s="261" t="s">
        <v>67</v>
      </c>
      <c r="B50" s="88">
        <v>0.05</v>
      </c>
      <c r="C50" s="220">
        <v>0.1</v>
      </c>
      <c r="D50" s="59">
        <v>8.3799999999999999E-2</v>
      </c>
      <c r="E50" s="220">
        <v>0.1</v>
      </c>
      <c r="F50" s="220">
        <v>0.1</v>
      </c>
      <c r="G50" s="57" t="s">
        <v>6</v>
      </c>
      <c r="H50" s="55" t="s">
        <v>109</v>
      </c>
      <c r="I50" s="263" t="s">
        <v>76</v>
      </c>
    </row>
    <row r="51" spans="1:9" ht="21" customHeight="1" x14ac:dyDescent="0.2">
      <c r="A51" s="261" t="s">
        <v>68</v>
      </c>
      <c r="B51" s="60">
        <v>7.0000000000000007E-2</v>
      </c>
      <c r="C51" s="220">
        <v>7.0000000000000007E-2</v>
      </c>
      <c r="D51" s="59">
        <v>5.21E-2</v>
      </c>
      <c r="E51" s="220">
        <v>7.0000000000000007E-2</v>
      </c>
      <c r="F51" s="220">
        <v>7.0000000000000007E-2</v>
      </c>
      <c r="G51" s="57" t="s">
        <v>6</v>
      </c>
      <c r="H51" s="55" t="s">
        <v>106</v>
      </c>
      <c r="I51" s="263" t="s">
        <v>77</v>
      </c>
    </row>
    <row r="52" spans="1:9" ht="21.75" customHeight="1" x14ac:dyDescent="0.2">
      <c r="A52" s="261" t="s">
        <v>69</v>
      </c>
      <c r="B52" s="88">
        <v>0.05</v>
      </c>
      <c r="C52" s="220">
        <v>0.05</v>
      </c>
      <c r="D52" s="59">
        <v>3.3999999999999998E-3</v>
      </c>
      <c r="E52" s="220">
        <v>0.05</v>
      </c>
      <c r="F52" s="220">
        <v>0.05</v>
      </c>
      <c r="G52" s="57" t="s">
        <v>6</v>
      </c>
      <c r="H52" s="55" t="s">
        <v>72</v>
      </c>
      <c r="I52" s="263" t="s">
        <v>78</v>
      </c>
    </row>
    <row r="53" spans="1:9" ht="36.75" customHeight="1" x14ac:dyDescent="0.2">
      <c r="A53" s="261" t="s">
        <v>107</v>
      </c>
      <c r="B53" s="88">
        <v>0.05</v>
      </c>
      <c r="C53" s="220">
        <v>0.05</v>
      </c>
      <c r="D53" s="59">
        <v>3.2500000000000001E-2</v>
      </c>
      <c r="E53" s="220">
        <v>0.05</v>
      </c>
      <c r="F53" s="220">
        <v>0.05</v>
      </c>
      <c r="G53" s="57" t="s">
        <v>6</v>
      </c>
      <c r="H53" s="55" t="s">
        <v>72</v>
      </c>
      <c r="I53" s="263" t="s">
        <v>78</v>
      </c>
    </row>
    <row r="54" spans="1:9" ht="20.25" customHeight="1" x14ac:dyDescent="0.2">
      <c r="A54" s="261" t="s">
        <v>70</v>
      </c>
      <c r="B54" s="88">
        <v>0.15</v>
      </c>
      <c r="C54" s="220">
        <v>0.15</v>
      </c>
      <c r="D54" s="59">
        <v>0.18840000000000001</v>
      </c>
      <c r="E54" s="220">
        <v>0.15</v>
      </c>
      <c r="F54" s="220">
        <v>0.15</v>
      </c>
      <c r="G54" s="54" t="s">
        <v>6</v>
      </c>
      <c r="H54" s="55" t="s">
        <v>126</v>
      </c>
      <c r="I54" s="266" t="s">
        <v>78</v>
      </c>
    </row>
    <row r="55" spans="1:9" ht="22.5" customHeight="1" x14ac:dyDescent="0.2">
      <c r="A55" s="261" t="s">
        <v>71</v>
      </c>
      <c r="B55" s="88">
        <v>0.05</v>
      </c>
      <c r="C55" s="220">
        <v>0.05</v>
      </c>
      <c r="D55" s="59">
        <v>5.2900000000000003E-2</v>
      </c>
      <c r="E55" s="220">
        <v>0.05</v>
      </c>
      <c r="F55" s="220">
        <v>0.05</v>
      </c>
      <c r="G55" s="54" t="s">
        <v>6</v>
      </c>
      <c r="H55" s="58" t="s">
        <v>72</v>
      </c>
      <c r="I55" s="278" t="s">
        <v>203</v>
      </c>
    </row>
    <row r="56" spans="1:9" ht="20.25" customHeight="1" x14ac:dyDescent="0.2">
      <c r="A56" s="262" t="s">
        <v>10</v>
      </c>
      <c r="B56" s="88">
        <f t="shared" ref="B56" si="0">SUM(B46:B55)</f>
        <v>1.1400000000000001</v>
      </c>
      <c r="C56" s="77">
        <f t="shared" ref="C56:E56" si="1">SUM(C46:C55)</f>
        <v>1.23</v>
      </c>
      <c r="D56" s="77">
        <f>SUM(D46:D55)</f>
        <v>1.2295999999999998</v>
      </c>
      <c r="E56" s="77">
        <f t="shared" si="1"/>
        <v>1.23</v>
      </c>
      <c r="F56" s="77">
        <f>SUM(F46:F55)</f>
        <v>1.24</v>
      </c>
      <c r="G56" s="279" t="s">
        <v>203</v>
      </c>
      <c r="H56" s="279" t="s">
        <v>203</v>
      </c>
      <c r="I56" s="280" t="s">
        <v>203</v>
      </c>
    </row>
    <row r="57" spans="1:9" x14ac:dyDescent="0.2">
      <c r="A57" s="269" t="s">
        <v>11</v>
      </c>
      <c r="B57" s="270">
        <v>0.15</v>
      </c>
      <c r="C57" s="271">
        <v>0.18</v>
      </c>
      <c r="D57" s="271">
        <v>0.25359999999999999</v>
      </c>
      <c r="E57" s="216">
        <v>0.19</v>
      </c>
      <c r="F57" s="216">
        <v>0.2</v>
      </c>
      <c r="G57" s="214" t="s">
        <v>8</v>
      </c>
      <c r="H57" s="272" t="s">
        <v>15</v>
      </c>
      <c r="I57" s="264" t="s">
        <v>79</v>
      </c>
    </row>
    <row r="58" spans="1:9" ht="28.5" hidden="1" x14ac:dyDescent="0.2">
      <c r="A58" s="53" t="s">
        <v>112</v>
      </c>
      <c r="B58" s="232">
        <v>2.8E-3</v>
      </c>
      <c r="C58" s="233"/>
      <c r="D58" s="233"/>
      <c r="E58" s="233"/>
      <c r="F58" s="233"/>
      <c r="G58" s="233"/>
      <c r="H58" s="233"/>
      <c r="I58" s="11"/>
    </row>
    <row r="59" spans="1:9" ht="28.5" hidden="1" x14ac:dyDescent="0.2">
      <c r="A59" s="53" t="s">
        <v>187</v>
      </c>
      <c r="B59" s="169"/>
      <c r="C59" s="170"/>
      <c r="D59" s="169">
        <v>2.5000000000000001E-3</v>
      </c>
      <c r="E59" s="170"/>
      <c r="F59" s="169">
        <f>D59</f>
        <v>2.5000000000000001E-3</v>
      </c>
      <c r="G59" s="170"/>
      <c r="H59" s="170"/>
      <c r="I59" s="208"/>
    </row>
    <row r="60" spans="1:9" x14ac:dyDescent="0.2">
      <c r="B60"/>
      <c r="C60"/>
      <c r="D60"/>
      <c r="E60"/>
      <c r="F60" s="204"/>
      <c r="G60"/>
      <c r="H60"/>
      <c r="I60" s="208"/>
    </row>
    <row r="61" spans="1:9" x14ac:dyDescent="0.2">
      <c r="A61"/>
      <c r="B61"/>
      <c r="C61"/>
      <c r="D61"/>
      <c r="E61"/>
      <c r="F61" s="204"/>
      <c r="G61"/>
      <c r="H61"/>
      <c r="I61" s="208"/>
    </row>
    <row r="62" spans="1:9" x14ac:dyDescent="0.2">
      <c r="A62" s="5" t="s">
        <v>88</v>
      </c>
      <c r="B62" s="5"/>
      <c r="C62" s="50"/>
      <c r="D62" s="50"/>
      <c r="E62" s="24"/>
      <c r="F62" s="38" t="s">
        <v>89</v>
      </c>
      <c r="G62" s="38"/>
      <c r="H62" s="37"/>
    </row>
    <row r="64" spans="1:9" ht="28.5" x14ac:dyDescent="0.2">
      <c r="A64" s="267" t="s">
        <v>2</v>
      </c>
      <c r="B64" s="215" t="s">
        <v>93</v>
      </c>
      <c r="C64" s="215" t="s">
        <v>154</v>
      </c>
      <c r="D64" s="268" t="s">
        <v>229</v>
      </c>
      <c r="E64" s="217" t="s">
        <v>157</v>
      </c>
      <c r="F64" s="268" t="s">
        <v>228</v>
      </c>
      <c r="G64" s="215" t="s">
        <v>3</v>
      </c>
      <c r="H64" s="215" t="s">
        <v>86</v>
      </c>
      <c r="I64" s="265" t="s">
        <v>4</v>
      </c>
    </row>
    <row r="65" spans="1:9" ht="26.25" customHeight="1" x14ac:dyDescent="0.2">
      <c r="A65" s="260" t="s">
        <v>5</v>
      </c>
      <c r="B65" s="218">
        <v>0.27</v>
      </c>
      <c r="C65" s="220">
        <v>0.3</v>
      </c>
      <c r="D65" s="220">
        <v>0.23169999999999999</v>
      </c>
      <c r="E65" s="220">
        <v>0.25</v>
      </c>
      <c r="F65" s="220">
        <v>0.25</v>
      </c>
      <c r="G65" s="54" t="s">
        <v>6</v>
      </c>
      <c r="H65" s="56" t="s">
        <v>153</v>
      </c>
      <c r="I65" s="263" t="s">
        <v>73</v>
      </c>
    </row>
    <row r="66" spans="1:9" ht="26.25" customHeight="1" x14ac:dyDescent="0.2">
      <c r="A66" s="260" t="s">
        <v>7</v>
      </c>
      <c r="B66" s="218">
        <v>0.21</v>
      </c>
      <c r="C66" s="220">
        <v>0.23</v>
      </c>
      <c r="D66" s="220">
        <v>0.25719999999999998</v>
      </c>
      <c r="E66" s="220">
        <v>0.23</v>
      </c>
      <c r="F66" s="220">
        <v>0.23</v>
      </c>
      <c r="G66" s="54" t="s">
        <v>8</v>
      </c>
      <c r="H66" s="56" t="s">
        <v>147</v>
      </c>
      <c r="I66" s="263" t="s">
        <v>74</v>
      </c>
    </row>
    <row r="67" spans="1:9" ht="26.25" customHeight="1" x14ac:dyDescent="0.2">
      <c r="A67" s="260" t="s">
        <v>9</v>
      </c>
      <c r="B67" s="218">
        <v>0.45</v>
      </c>
      <c r="C67" s="216">
        <v>0.45</v>
      </c>
      <c r="D67" s="216">
        <v>0.46660000000000001</v>
      </c>
      <c r="E67" s="216">
        <v>0.45</v>
      </c>
      <c r="F67" s="216">
        <v>0.45</v>
      </c>
      <c r="G67" s="214" t="s">
        <v>8</v>
      </c>
      <c r="H67" s="213" t="s">
        <v>85</v>
      </c>
      <c r="I67" s="264" t="s">
        <v>75</v>
      </c>
    </row>
    <row r="68" spans="1:9" ht="28.5" x14ac:dyDescent="0.2">
      <c r="A68" s="260" t="s">
        <v>60</v>
      </c>
      <c r="B68" s="273" t="s">
        <v>203</v>
      </c>
      <c r="C68" s="274" t="s">
        <v>203</v>
      </c>
      <c r="D68" s="274" t="s">
        <v>203</v>
      </c>
      <c r="E68" s="274" t="s">
        <v>203</v>
      </c>
      <c r="F68" s="274" t="s">
        <v>203</v>
      </c>
      <c r="G68" s="276" t="s">
        <v>203</v>
      </c>
      <c r="H68" s="274" t="s">
        <v>203</v>
      </c>
      <c r="I68" s="277" t="s">
        <v>203</v>
      </c>
    </row>
    <row r="69" spans="1:9" ht="41.45" customHeight="1" x14ac:dyDescent="0.2">
      <c r="A69" s="261" t="s">
        <v>67</v>
      </c>
      <c r="B69" s="88">
        <v>0.05</v>
      </c>
      <c r="C69" s="220">
        <v>0.1</v>
      </c>
      <c r="D69" s="220">
        <v>6.0100000000000001E-2</v>
      </c>
      <c r="E69" s="220">
        <v>0.1</v>
      </c>
      <c r="F69" s="220">
        <v>0.1</v>
      </c>
      <c r="G69" s="57" t="s">
        <v>6</v>
      </c>
      <c r="H69" s="55" t="s">
        <v>109</v>
      </c>
      <c r="I69" s="263" t="s">
        <v>76</v>
      </c>
    </row>
    <row r="70" spans="1:9" ht="21" customHeight="1" x14ac:dyDescent="0.2">
      <c r="A70" s="261" t="s">
        <v>68</v>
      </c>
      <c r="B70" s="60">
        <v>7.0000000000000007E-2</v>
      </c>
      <c r="C70" s="220">
        <v>7.0000000000000007E-2</v>
      </c>
      <c r="D70" s="220">
        <v>4.0099999999999997E-2</v>
      </c>
      <c r="E70" s="220">
        <v>7.0000000000000007E-2</v>
      </c>
      <c r="F70" s="220">
        <v>7.0000000000000007E-2</v>
      </c>
      <c r="G70" s="57" t="s">
        <v>6</v>
      </c>
      <c r="H70" s="55" t="s">
        <v>106</v>
      </c>
      <c r="I70" s="263" t="s">
        <v>77</v>
      </c>
    </row>
    <row r="71" spans="1:9" ht="21" customHeight="1" x14ac:dyDescent="0.2">
      <c r="A71" s="261" t="s">
        <v>69</v>
      </c>
      <c r="B71" s="88">
        <v>0.05</v>
      </c>
      <c r="C71" s="220">
        <v>0.05</v>
      </c>
      <c r="D71" s="220">
        <v>4.2299999999999997E-2</v>
      </c>
      <c r="E71" s="220">
        <v>0.05</v>
      </c>
      <c r="F71" s="220">
        <v>0.05</v>
      </c>
      <c r="G71" s="57" t="s">
        <v>6</v>
      </c>
      <c r="H71" s="55" t="s">
        <v>72</v>
      </c>
      <c r="I71" s="263" t="s">
        <v>78</v>
      </c>
    </row>
    <row r="72" spans="1:9" ht="36.75" customHeight="1" x14ac:dyDescent="0.2">
      <c r="A72" s="261" t="s">
        <v>107</v>
      </c>
      <c r="B72" s="88">
        <v>0.05</v>
      </c>
      <c r="C72" s="220">
        <v>0.05</v>
      </c>
      <c r="D72" s="220">
        <v>3.5400000000000001E-2</v>
      </c>
      <c r="E72" s="220">
        <v>0.05</v>
      </c>
      <c r="F72" s="220">
        <v>0.05</v>
      </c>
      <c r="G72" s="57" t="s">
        <v>6</v>
      </c>
      <c r="H72" s="55" t="s">
        <v>72</v>
      </c>
      <c r="I72" s="263" t="s">
        <v>78</v>
      </c>
    </row>
    <row r="73" spans="1:9" ht="21.75" customHeight="1" x14ac:dyDescent="0.2">
      <c r="A73" s="261" t="s">
        <v>70</v>
      </c>
      <c r="B73" s="88">
        <v>0.15</v>
      </c>
      <c r="C73" s="220">
        <v>0.13500000000000001</v>
      </c>
      <c r="D73" s="220">
        <v>0.19869999999999999</v>
      </c>
      <c r="E73" s="220">
        <v>0.15</v>
      </c>
      <c r="F73" s="220">
        <v>0.15</v>
      </c>
      <c r="G73" s="54" t="s">
        <v>6</v>
      </c>
      <c r="H73" s="55" t="s">
        <v>126</v>
      </c>
      <c r="I73" s="266" t="s">
        <v>78</v>
      </c>
    </row>
    <row r="74" spans="1:9" ht="21.75" customHeight="1" x14ac:dyDescent="0.2">
      <c r="A74" s="261" t="s">
        <v>71</v>
      </c>
      <c r="B74" s="88">
        <v>0.05</v>
      </c>
      <c r="C74" s="220">
        <v>0.05</v>
      </c>
      <c r="D74" s="220">
        <v>2.8400000000000002E-2</v>
      </c>
      <c r="E74" s="220">
        <v>0.05</v>
      </c>
      <c r="F74" s="220">
        <v>0.05</v>
      </c>
      <c r="G74" s="54" t="s">
        <v>6</v>
      </c>
      <c r="H74" s="58" t="s">
        <v>72</v>
      </c>
      <c r="I74" s="278" t="s">
        <v>203</v>
      </c>
    </row>
    <row r="75" spans="1:9" ht="21.75" customHeight="1" x14ac:dyDescent="0.2">
      <c r="A75" s="262" t="s">
        <v>10</v>
      </c>
      <c r="B75" s="88">
        <f t="shared" ref="B75" si="2">SUM(B65:B74)</f>
        <v>1.35</v>
      </c>
      <c r="C75" s="77">
        <f t="shared" ref="C75" si="3">SUM(C65:C74)</f>
        <v>1.4350000000000003</v>
      </c>
      <c r="D75" s="77">
        <f>SUM(D65:D74)</f>
        <v>1.3605</v>
      </c>
      <c r="E75" s="77">
        <f t="shared" ref="E75:F75" si="4">SUM(E65:E74)</f>
        <v>1.4000000000000001</v>
      </c>
      <c r="F75" s="77">
        <f t="shared" si="4"/>
        <v>1.4000000000000001</v>
      </c>
      <c r="G75" s="279" t="s">
        <v>203</v>
      </c>
      <c r="H75" s="279" t="s">
        <v>203</v>
      </c>
      <c r="I75" s="280" t="s">
        <v>203</v>
      </c>
    </row>
    <row r="76" spans="1:9" ht="21.75" customHeight="1" x14ac:dyDescent="0.2">
      <c r="A76" s="269" t="s">
        <v>11</v>
      </c>
      <c r="B76" s="270">
        <v>0.16</v>
      </c>
      <c r="C76" s="271">
        <v>0.22</v>
      </c>
      <c r="D76" s="271">
        <v>0.26989999999999997</v>
      </c>
      <c r="E76" s="271">
        <v>0.22</v>
      </c>
      <c r="F76" s="271">
        <v>0.22</v>
      </c>
      <c r="G76" s="214" t="s">
        <v>8</v>
      </c>
      <c r="H76" s="272" t="s">
        <v>123</v>
      </c>
      <c r="I76" s="264" t="s">
        <v>79</v>
      </c>
    </row>
    <row r="77" spans="1:9" ht="28.5" hidden="1" x14ac:dyDescent="0.2">
      <c r="A77" s="53" t="s">
        <v>112</v>
      </c>
      <c r="B77" s="229">
        <v>2E-3</v>
      </c>
      <c r="C77" s="230"/>
      <c r="D77" s="230"/>
      <c r="E77" s="230"/>
      <c r="F77" s="230"/>
      <c r="G77" s="230"/>
      <c r="H77" s="231"/>
    </row>
    <row r="78" spans="1:9" ht="28.5" hidden="1" x14ac:dyDescent="0.2">
      <c r="A78" s="53" t="s">
        <v>187</v>
      </c>
      <c r="C78" s="1"/>
      <c r="D78" s="169">
        <v>2E-3</v>
      </c>
      <c r="F78" s="169">
        <f>D78</f>
        <v>2E-3</v>
      </c>
    </row>
    <row r="79" spans="1:9" x14ac:dyDescent="0.2">
      <c r="C79" s="1"/>
      <c r="D79" s="1"/>
    </row>
    <row r="80" spans="1:9"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43" t="s">
        <v>55</v>
      </c>
      <c r="B87" s="43"/>
      <c r="C87" s="43"/>
      <c r="D87" s="43"/>
      <c r="E87" s="43"/>
      <c r="F87" s="43"/>
      <c r="G87" s="43"/>
      <c r="H87" s="43"/>
      <c r="I87" s="209"/>
    </row>
    <row r="88" spans="1:9" ht="57" x14ac:dyDescent="0.2">
      <c r="A88" s="44" t="s">
        <v>61</v>
      </c>
      <c r="B88" s="44"/>
      <c r="C88" s="52"/>
      <c r="D88" s="52"/>
      <c r="E88" s="44"/>
      <c r="F88" s="210"/>
      <c r="G88" s="44"/>
      <c r="H88" s="44"/>
      <c r="I88" s="44"/>
    </row>
    <row r="89" spans="1:9" x14ac:dyDescent="0.2">
      <c r="A89" s="44"/>
      <c r="B89" s="44"/>
      <c r="C89" s="1"/>
      <c r="D89" s="1"/>
      <c r="E89" s="44"/>
      <c r="F89" s="210"/>
      <c r="G89" s="44"/>
      <c r="H89" s="44"/>
      <c r="I89" s="44"/>
    </row>
    <row r="90" spans="1:9" x14ac:dyDescent="0.2">
      <c r="A90" s="44"/>
      <c r="B90" s="44"/>
      <c r="C90" s="1"/>
      <c r="D90" s="1"/>
      <c r="E90" s="44"/>
      <c r="F90" s="210"/>
      <c r="G90" s="44"/>
      <c r="H90" s="44"/>
      <c r="I90" s="44"/>
    </row>
    <row r="91" spans="1:9" x14ac:dyDescent="0.2">
      <c r="A91" s="44"/>
      <c r="B91" s="44"/>
      <c r="C91" s="1"/>
      <c r="D91" s="1"/>
      <c r="E91" s="44"/>
      <c r="F91" s="210"/>
      <c r="G91" s="44"/>
      <c r="H91" s="44"/>
      <c r="I91" s="44"/>
    </row>
    <row r="92" spans="1:9" x14ac:dyDescent="0.2">
      <c r="A92" s="44"/>
      <c r="B92" s="44"/>
      <c r="C92" s="1"/>
      <c r="D92" s="1"/>
      <c r="E92" s="44"/>
      <c r="F92" s="210"/>
      <c r="G92" s="44"/>
      <c r="H92" s="44"/>
      <c r="I92" s="44"/>
    </row>
    <row r="93" spans="1:9" x14ac:dyDescent="0.2">
      <c r="A93" s="44"/>
      <c r="B93" s="44"/>
      <c r="C93" s="1"/>
      <c r="D93" s="1"/>
      <c r="E93" s="44"/>
      <c r="F93" s="210"/>
      <c r="G93" s="44"/>
      <c r="H93" s="44"/>
      <c r="I93" s="44"/>
    </row>
    <row r="94" spans="1:9" x14ac:dyDescent="0.2">
      <c r="A94" s="44"/>
      <c r="B94" s="44"/>
      <c r="C94" s="1"/>
      <c r="D94" s="1"/>
      <c r="E94" s="44"/>
      <c r="F94" s="210"/>
      <c r="G94" s="44"/>
      <c r="H94" s="44"/>
      <c r="I94" s="44"/>
    </row>
    <row r="95" spans="1:9" x14ac:dyDescent="0.2">
      <c r="A95" s="44"/>
      <c r="B95" s="44"/>
      <c r="C95" s="1"/>
      <c r="D95" s="1"/>
      <c r="E95" s="44"/>
      <c r="F95" s="210"/>
      <c r="G95" s="44"/>
      <c r="H95" s="44"/>
      <c r="I95" s="44"/>
    </row>
    <row r="96" spans="1:9" x14ac:dyDescent="0.2">
      <c r="A96" s="44"/>
      <c r="B96" s="44"/>
      <c r="C96" s="1"/>
      <c r="D96" s="1"/>
      <c r="E96" s="44"/>
      <c r="F96" s="210"/>
      <c r="G96" s="44"/>
      <c r="H96" s="44"/>
      <c r="I96" s="44"/>
    </row>
    <row r="97" spans="1:9" x14ac:dyDescent="0.2">
      <c r="A97" s="44"/>
      <c r="B97" s="44"/>
      <c r="C97" s="1"/>
      <c r="D97" s="1"/>
      <c r="E97" s="44"/>
      <c r="F97" s="210"/>
      <c r="G97" s="44"/>
      <c r="H97" s="44"/>
      <c r="I97" s="44"/>
    </row>
    <row r="98" spans="1:9" x14ac:dyDescent="0.2">
      <c r="A98" s="44"/>
      <c r="B98" s="44"/>
      <c r="C98" s="1"/>
      <c r="D98" s="1"/>
      <c r="E98" s="44"/>
      <c r="F98" s="210"/>
      <c r="G98" s="44"/>
      <c r="H98" s="44"/>
      <c r="I98" s="44"/>
    </row>
    <row r="99" spans="1:9" x14ac:dyDescent="0.2">
      <c r="A99" s="44"/>
      <c r="B99" s="44"/>
      <c r="C99" s="1"/>
      <c r="D99" s="1"/>
      <c r="E99" s="44"/>
      <c r="F99" s="210"/>
      <c r="G99" s="44"/>
      <c r="H99" s="44"/>
      <c r="I99" s="44"/>
    </row>
    <row r="100" spans="1:9" x14ac:dyDescent="0.2">
      <c r="A100" s="44"/>
      <c r="B100" s="44"/>
      <c r="C100" s="1"/>
      <c r="D100" s="1"/>
      <c r="E100" s="44"/>
      <c r="F100" s="210"/>
      <c r="G100" s="44"/>
      <c r="H100" s="44"/>
      <c r="I100" s="44"/>
    </row>
    <row r="101" spans="1:9" x14ac:dyDescent="0.2">
      <c r="A101" s="44"/>
      <c r="B101" s="44"/>
      <c r="C101" s="1"/>
      <c r="D101" s="1"/>
      <c r="E101" s="44"/>
      <c r="F101" s="210"/>
      <c r="G101" s="44"/>
      <c r="H101" s="44"/>
      <c r="I101" s="44"/>
    </row>
    <row r="102" spans="1:9" x14ac:dyDescent="0.2">
      <c r="A102" s="44"/>
      <c r="B102" s="44"/>
      <c r="C102" s="1"/>
      <c r="D102" s="1"/>
      <c r="E102" s="44"/>
      <c r="F102" s="210"/>
      <c r="G102" s="44"/>
      <c r="H102" s="44"/>
      <c r="I102" s="44"/>
    </row>
    <row r="103" spans="1:9" x14ac:dyDescent="0.2">
      <c r="A103" s="44"/>
      <c r="B103" s="44"/>
      <c r="C103" s="1"/>
      <c r="D103" s="1"/>
      <c r="E103" s="44"/>
      <c r="F103" s="210"/>
      <c r="G103" s="44"/>
      <c r="H103" s="44"/>
      <c r="I103" s="44"/>
    </row>
    <row r="104" spans="1:9" x14ac:dyDescent="0.2">
      <c r="A104" s="44"/>
      <c r="B104" s="44"/>
      <c r="C104" s="1"/>
      <c r="D104" s="1"/>
      <c r="E104" s="44"/>
      <c r="F104" s="210"/>
      <c r="G104" s="44"/>
      <c r="H104" s="44"/>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4</v>
      </c>
    </row>
  </sheetData>
  <mergeCells count="5">
    <mergeCell ref="A3:H3"/>
    <mergeCell ref="B21:H21"/>
    <mergeCell ref="B39:H39"/>
    <mergeCell ref="B58:H58"/>
    <mergeCell ref="B77:H77"/>
  </mergeCells>
  <pageMargins left="0.7" right="0.7" top="0.75" bottom="0.75" header="0.3" footer="0.3"/>
  <pageSetup paperSize="9" scale="16" orientation="portrait" r:id="rId1"/>
  <drawing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sheetPr>
    <pageSetUpPr fitToPage="1"/>
  </sheetPr>
  <dimension ref="A1:AZ10000"/>
  <sheetViews>
    <sheetView showGridLines="0" rightToLeft="1" topLeftCell="A116" zoomScale="85" zoomScaleNormal="85" workbookViewId="0">
      <selection activeCell="B140" sqref="B140:K145"/>
    </sheetView>
  </sheetViews>
  <sheetFormatPr defaultColWidth="9" defaultRowHeight="12.75" x14ac:dyDescent="0.2"/>
  <cols>
    <col min="1" max="1" width="9" style="80"/>
    <col min="2" max="2" width="26.625" style="118" customWidth="1"/>
    <col min="3" max="5" width="17.75" style="80" hidden="1" customWidth="1"/>
    <col min="6" max="6" width="18.125" style="80" hidden="1" customWidth="1"/>
    <col min="7" max="7" width="22.625" style="80" customWidth="1"/>
    <col min="8" max="8" width="10.125" style="80" customWidth="1"/>
    <col min="9" max="9" width="23" style="80" customWidth="1"/>
    <col min="10" max="10" width="10" style="80" customWidth="1"/>
    <col min="11" max="11" width="25.375" style="80" customWidth="1"/>
    <col min="12" max="12" width="0" style="80" hidden="1" customWidth="1"/>
    <col min="13" max="13" width="9" style="80"/>
    <col min="14" max="24" width="9" style="80" hidden="1" customWidth="1"/>
    <col min="25" max="16384" width="9" style="80"/>
  </cols>
  <sheetData>
    <row r="1" spans="2:24" ht="19.5" x14ac:dyDescent="0.2">
      <c r="B1" s="234" t="s">
        <v>185</v>
      </c>
      <c r="C1" s="234"/>
      <c r="D1" s="234"/>
      <c r="E1" s="234"/>
      <c r="F1" s="234"/>
      <c r="G1" s="234"/>
      <c r="H1" s="234"/>
      <c r="I1" s="234"/>
      <c r="J1" s="234"/>
    </row>
    <row r="2" spans="2:24" ht="19.5" x14ac:dyDescent="0.2">
      <c r="B2" s="234" t="s">
        <v>160</v>
      </c>
      <c r="C2" s="234"/>
      <c r="D2" s="234"/>
      <c r="E2" s="234"/>
      <c r="F2" s="234"/>
      <c r="G2" s="234"/>
      <c r="H2" s="234"/>
      <c r="I2" s="234"/>
      <c r="J2" s="234"/>
    </row>
    <row r="3" spans="2:24" ht="13.5" thickBot="1" x14ac:dyDescent="0.25"/>
    <row r="4" spans="2:24" ht="13.5" thickBot="1" x14ac:dyDescent="0.25">
      <c r="B4" s="119" t="s">
        <v>23</v>
      </c>
      <c r="C4" s="244" t="s">
        <v>230</v>
      </c>
      <c r="D4" s="245"/>
      <c r="E4" s="246"/>
    </row>
    <row r="5" spans="2:24" ht="26.25" thickBot="1" x14ac:dyDescent="0.25">
      <c r="B5" s="299" t="s">
        <v>161</v>
      </c>
      <c r="C5" s="300" t="s">
        <v>162</v>
      </c>
      <c r="D5" s="301" t="s">
        <v>163</v>
      </c>
      <c r="E5" s="301" t="s">
        <v>164</v>
      </c>
      <c r="F5" s="300" t="s">
        <v>165</v>
      </c>
      <c r="G5" s="300" t="s">
        <v>228</v>
      </c>
      <c r="H5" s="196" t="s">
        <v>166</v>
      </c>
      <c r="I5" s="301" t="s">
        <v>167</v>
      </c>
      <c r="J5" s="302" t="s">
        <v>203</v>
      </c>
      <c r="K5" s="196" t="s">
        <v>168</v>
      </c>
      <c r="N5" s="248" t="s">
        <v>169</v>
      </c>
      <c r="O5" s="249"/>
      <c r="P5" s="249"/>
      <c r="Q5" s="249"/>
      <c r="R5" s="249"/>
      <c r="S5" s="249"/>
      <c r="T5" s="249"/>
      <c r="U5" s="249"/>
      <c r="V5" s="249"/>
      <c r="W5" s="249"/>
      <c r="X5" s="250"/>
    </row>
    <row r="6" spans="2:24" ht="25.5" x14ac:dyDescent="0.2">
      <c r="B6" s="296" t="s">
        <v>170</v>
      </c>
      <c r="C6" s="288">
        <v>1.0118</v>
      </c>
      <c r="D6" s="289">
        <v>1.0238</v>
      </c>
      <c r="E6" s="289">
        <v>1.0214000000000001</v>
      </c>
      <c r="F6" s="190">
        <v>0.99</v>
      </c>
      <c r="G6" s="190">
        <v>0.99</v>
      </c>
      <c r="H6" s="290" t="s">
        <v>171</v>
      </c>
      <c r="I6" s="291">
        <f>G6+6%</f>
        <v>1.05</v>
      </c>
      <c r="J6" s="291">
        <f>G6-6%</f>
        <v>0.92999999999999994</v>
      </c>
      <c r="K6" s="298" t="s">
        <v>130</v>
      </c>
      <c r="L6" s="134">
        <v>0.06</v>
      </c>
      <c r="N6" s="238" t="s">
        <v>62</v>
      </c>
      <c r="O6" s="254"/>
      <c r="P6" s="254"/>
      <c r="Q6" s="254"/>
      <c r="R6" s="254"/>
      <c r="S6" s="254"/>
      <c r="T6" s="254"/>
      <c r="U6" s="254"/>
      <c r="V6" s="254"/>
      <c r="W6" s="254"/>
      <c r="X6" s="255"/>
    </row>
    <row r="7" spans="2:24" x14ac:dyDescent="0.2">
      <c r="B7" s="297" t="s">
        <v>172</v>
      </c>
      <c r="C7" s="288">
        <v>0.30840000000000001</v>
      </c>
      <c r="D7" s="289">
        <v>0.33610000000000001</v>
      </c>
      <c r="E7" s="289">
        <v>0.34789999999999999</v>
      </c>
      <c r="F7" s="190">
        <v>0.3</v>
      </c>
      <c r="G7" s="190">
        <v>0.3</v>
      </c>
      <c r="H7" s="290" t="s">
        <v>173</v>
      </c>
      <c r="I7" s="291">
        <f>F7+5%</f>
        <v>0.35</v>
      </c>
      <c r="J7" s="291">
        <f>F7-5%</f>
        <v>0.25</v>
      </c>
      <c r="K7" s="286" t="s">
        <v>73</v>
      </c>
      <c r="L7" s="134">
        <v>0.05</v>
      </c>
      <c r="N7" s="253"/>
      <c r="O7" s="254"/>
      <c r="P7" s="254"/>
      <c r="Q7" s="254"/>
      <c r="R7" s="254"/>
      <c r="S7" s="254"/>
      <c r="T7" s="254"/>
      <c r="U7" s="254"/>
      <c r="V7" s="254"/>
      <c r="W7" s="254"/>
      <c r="X7" s="255"/>
    </row>
    <row r="8" spans="2:24" ht="25.5" x14ac:dyDescent="0.2">
      <c r="B8" s="296" t="s">
        <v>174</v>
      </c>
      <c r="C8" s="288">
        <v>4.3499999999999997E-2</v>
      </c>
      <c r="D8" s="289">
        <v>4.1200000000000001E-2</v>
      </c>
      <c r="E8" s="289">
        <v>5.2900000000000003E-2</v>
      </c>
      <c r="F8" s="190">
        <v>0.06</v>
      </c>
      <c r="G8" s="190">
        <v>0.06</v>
      </c>
      <c r="H8" s="290" t="s">
        <v>171</v>
      </c>
      <c r="I8" s="291">
        <f t="shared" ref="I8:I16" si="0">F8+6%</f>
        <v>0.12</v>
      </c>
      <c r="J8" s="291">
        <f t="shared" ref="J8:J16" si="1">F8-6%</f>
        <v>0</v>
      </c>
      <c r="K8" s="286" t="s">
        <v>74</v>
      </c>
      <c r="L8" s="134">
        <v>0.06</v>
      </c>
      <c r="N8" s="253"/>
      <c r="O8" s="254"/>
      <c r="P8" s="254"/>
      <c r="Q8" s="254"/>
      <c r="R8" s="254"/>
      <c r="S8" s="254"/>
      <c r="T8" s="254"/>
      <c r="U8" s="254"/>
      <c r="V8" s="254"/>
      <c r="W8" s="254"/>
      <c r="X8" s="255"/>
    </row>
    <row r="9" spans="2:24" ht="25.5" x14ac:dyDescent="0.2">
      <c r="B9" s="296" t="s">
        <v>67</v>
      </c>
      <c r="C9" s="288">
        <v>8.7300000000000003E-2</v>
      </c>
      <c r="D9" s="289">
        <v>6.5699999999999995E-2</v>
      </c>
      <c r="E9" s="289">
        <v>5.1299999999999998E-2</v>
      </c>
      <c r="F9" s="190">
        <v>7.0000000000000007E-2</v>
      </c>
      <c r="G9" s="190">
        <v>7.0000000000000007E-2</v>
      </c>
      <c r="H9" s="290" t="s">
        <v>173</v>
      </c>
      <c r="I9" s="291">
        <f t="shared" ref="I9:I10" si="2">F9+5%</f>
        <v>0.12000000000000001</v>
      </c>
      <c r="J9" s="291">
        <f t="shared" ref="J9:J10" si="3">F9-5%</f>
        <v>2.0000000000000004E-2</v>
      </c>
      <c r="K9" s="298" t="s">
        <v>76</v>
      </c>
      <c r="L9" s="134">
        <v>0.05</v>
      </c>
      <c r="N9" s="253"/>
      <c r="O9" s="254"/>
      <c r="P9" s="254"/>
      <c r="Q9" s="254"/>
      <c r="R9" s="254"/>
      <c r="S9" s="254"/>
      <c r="T9" s="254"/>
      <c r="U9" s="254"/>
      <c r="V9" s="254"/>
      <c r="W9" s="254"/>
      <c r="X9" s="255"/>
    </row>
    <row r="10" spans="2:24" x14ac:dyDescent="0.2">
      <c r="B10" s="296" t="s">
        <v>68</v>
      </c>
      <c r="C10" s="288">
        <v>4.6999999999999993E-3</v>
      </c>
      <c r="D10" s="289">
        <v>3.5999999999999999E-3</v>
      </c>
      <c r="E10" s="289">
        <v>2.5000000000000001E-3</v>
      </c>
      <c r="F10" s="190">
        <v>0.05</v>
      </c>
      <c r="G10" s="190">
        <v>0.05</v>
      </c>
      <c r="H10" s="290" t="s">
        <v>173</v>
      </c>
      <c r="I10" s="291">
        <f t="shared" si="2"/>
        <v>0.1</v>
      </c>
      <c r="J10" s="291">
        <f t="shared" si="3"/>
        <v>0</v>
      </c>
      <c r="K10" s="286" t="s">
        <v>77</v>
      </c>
      <c r="L10" s="134">
        <v>0.05</v>
      </c>
      <c r="N10" s="253"/>
      <c r="O10" s="254"/>
      <c r="P10" s="254"/>
      <c r="Q10" s="254"/>
      <c r="R10" s="254"/>
      <c r="S10" s="254"/>
      <c r="T10" s="254"/>
      <c r="U10" s="254"/>
      <c r="V10" s="254"/>
      <c r="W10" s="254"/>
      <c r="X10" s="255"/>
    </row>
    <row r="11" spans="2:24" x14ac:dyDescent="0.2">
      <c r="B11" s="297" t="s">
        <v>69</v>
      </c>
      <c r="C11" s="288">
        <v>0</v>
      </c>
      <c r="D11" s="289">
        <v>5.7000000000000002E-3</v>
      </c>
      <c r="E11" s="289">
        <v>3.0999999999999999E-3</v>
      </c>
      <c r="F11" s="190">
        <v>0.05</v>
      </c>
      <c r="G11" s="190">
        <v>0.05</v>
      </c>
      <c r="H11" s="290" t="s">
        <v>173</v>
      </c>
      <c r="I11" s="291">
        <f>F11+5%</f>
        <v>0.1</v>
      </c>
      <c r="J11" s="291">
        <f>F11-5%</f>
        <v>0</v>
      </c>
      <c r="K11" s="286" t="s">
        <v>78</v>
      </c>
      <c r="L11" s="134">
        <v>0.05</v>
      </c>
      <c r="N11" s="253"/>
      <c r="O11" s="254"/>
      <c r="P11" s="254"/>
      <c r="Q11" s="254"/>
      <c r="R11" s="254"/>
      <c r="S11" s="254"/>
      <c r="T11" s="254"/>
      <c r="U11" s="254"/>
      <c r="V11" s="254"/>
      <c r="W11" s="254"/>
      <c r="X11" s="255"/>
    </row>
    <row r="12" spans="2:24" x14ac:dyDescent="0.2">
      <c r="B12" s="297" t="s">
        <v>107</v>
      </c>
      <c r="C12" s="288">
        <v>5.3400000000000003E-2</v>
      </c>
      <c r="D12" s="289">
        <v>5.0599999999999999E-2</v>
      </c>
      <c r="E12" s="289">
        <v>6.4399999999999999E-2</v>
      </c>
      <c r="F12" s="190">
        <v>0.05</v>
      </c>
      <c r="G12" s="190">
        <v>0.05</v>
      </c>
      <c r="H12" s="290" t="s">
        <v>173</v>
      </c>
      <c r="I12" s="291">
        <f>F12+5%</f>
        <v>0.1</v>
      </c>
      <c r="J12" s="291">
        <f>F12-5%</f>
        <v>0</v>
      </c>
      <c r="K12" s="286" t="s">
        <v>78</v>
      </c>
      <c r="L12" s="134">
        <v>0.05</v>
      </c>
      <c r="N12" s="253"/>
      <c r="O12" s="254"/>
      <c r="P12" s="254"/>
      <c r="Q12" s="254"/>
      <c r="R12" s="254"/>
      <c r="S12" s="254"/>
      <c r="T12" s="254"/>
      <c r="U12" s="254"/>
      <c r="V12" s="254"/>
      <c r="W12" s="254"/>
      <c r="X12" s="255"/>
    </row>
    <row r="13" spans="2:24" x14ac:dyDescent="0.2">
      <c r="B13" s="297" t="s">
        <v>70</v>
      </c>
      <c r="C13" s="288">
        <v>0.19650000000000001</v>
      </c>
      <c r="D13" s="289">
        <v>0.1956</v>
      </c>
      <c r="E13" s="289">
        <v>0.19919999999999999</v>
      </c>
      <c r="F13" s="190">
        <v>0.15</v>
      </c>
      <c r="G13" s="190">
        <v>0.15</v>
      </c>
      <c r="H13" s="290" t="s">
        <v>173</v>
      </c>
      <c r="I13" s="291">
        <f>F13+5%</f>
        <v>0.2</v>
      </c>
      <c r="J13" s="291">
        <f>F13-5%</f>
        <v>9.9999999999999992E-2</v>
      </c>
      <c r="K13" s="286" t="s">
        <v>78</v>
      </c>
      <c r="L13" s="134">
        <v>0.05</v>
      </c>
      <c r="N13" s="253"/>
      <c r="O13" s="254"/>
      <c r="P13" s="254"/>
      <c r="Q13" s="254"/>
      <c r="R13" s="254"/>
      <c r="S13" s="254"/>
      <c r="T13" s="254"/>
      <c r="U13" s="254"/>
      <c r="V13" s="254"/>
      <c r="W13" s="254"/>
      <c r="X13" s="255"/>
    </row>
    <row r="14" spans="2:24" x14ac:dyDescent="0.2">
      <c r="B14" s="297" t="s">
        <v>71</v>
      </c>
      <c r="C14" s="288">
        <v>1.6299999999999999E-2</v>
      </c>
      <c r="D14" s="289">
        <v>1.54E-2</v>
      </c>
      <c r="E14" s="289">
        <v>1.6899999999999998E-2</v>
      </c>
      <c r="F14" s="190">
        <v>0.05</v>
      </c>
      <c r="G14" s="190">
        <v>0.05</v>
      </c>
      <c r="H14" s="290" t="s">
        <v>173</v>
      </c>
      <c r="I14" s="291">
        <f t="shared" ref="I14" si="4">F14+5%</f>
        <v>0.1</v>
      </c>
      <c r="J14" s="291">
        <f t="shared" ref="J14" si="5">F14-5%</f>
        <v>0</v>
      </c>
      <c r="K14" s="295" t="s">
        <v>203</v>
      </c>
      <c r="L14" s="134">
        <v>0.05</v>
      </c>
      <c r="N14" s="253"/>
      <c r="O14" s="254"/>
      <c r="P14" s="254"/>
      <c r="Q14" s="254"/>
      <c r="R14" s="254"/>
      <c r="S14" s="254"/>
      <c r="T14" s="254"/>
      <c r="U14" s="254"/>
      <c r="V14" s="254"/>
      <c r="W14" s="254"/>
      <c r="X14" s="255"/>
    </row>
    <row r="15" spans="2:24" x14ac:dyDescent="0.2">
      <c r="B15" s="297" t="s">
        <v>175</v>
      </c>
      <c r="C15" s="292">
        <f>SUM(C6:C14)</f>
        <v>1.7219</v>
      </c>
      <c r="D15" s="293">
        <f>SUM(D6:D14)</f>
        <v>1.7377000000000002</v>
      </c>
      <c r="E15" s="293">
        <f>SUM(E6:E14)</f>
        <v>1.7595999999999998</v>
      </c>
      <c r="F15" s="294">
        <f>SUM(F6:F14)</f>
        <v>1.7700000000000002</v>
      </c>
      <c r="G15" s="294">
        <f>SUM(G6:G14)</f>
        <v>1.7700000000000002</v>
      </c>
      <c r="H15" s="295" t="s">
        <v>203</v>
      </c>
      <c r="I15" s="295" t="s">
        <v>203</v>
      </c>
      <c r="J15" s="295" t="s">
        <v>203</v>
      </c>
      <c r="K15" s="295" t="s">
        <v>203</v>
      </c>
      <c r="N15" s="253"/>
      <c r="O15" s="254"/>
      <c r="P15" s="254"/>
      <c r="Q15" s="254"/>
      <c r="R15" s="254"/>
      <c r="S15" s="254"/>
      <c r="T15" s="254"/>
      <c r="U15" s="254"/>
      <c r="V15" s="254"/>
      <c r="W15" s="254"/>
      <c r="X15" s="255"/>
    </row>
    <row r="16" spans="2:24" ht="13.5" thickBot="1" x14ac:dyDescent="0.25">
      <c r="B16" s="297" t="s">
        <v>176</v>
      </c>
      <c r="C16" s="288">
        <v>0.32929999999999998</v>
      </c>
      <c r="D16" s="289">
        <v>0.32879999999999998</v>
      </c>
      <c r="E16" s="289">
        <v>0.32840000000000003</v>
      </c>
      <c r="F16" s="190">
        <v>0.3</v>
      </c>
      <c r="G16" s="190">
        <v>0.3</v>
      </c>
      <c r="H16" s="290" t="s">
        <v>171</v>
      </c>
      <c r="I16" s="291">
        <f t="shared" si="0"/>
        <v>0.36</v>
      </c>
      <c r="J16" s="291">
        <f t="shared" si="1"/>
        <v>0.24</v>
      </c>
      <c r="K16" s="286" t="s">
        <v>79</v>
      </c>
      <c r="L16" s="134">
        <v>0.06</v>
      </c>
      <c r="N16" s="256"/>
      <c r="O16" s="257"/>
      <c r="P16" s="257"/>
      <c r="Q16" s="257"/>
      <c r="R16" s="257"/>
      <c r="S16" s="257"/>
      <c r="T16" s="257"/>
      <c r="U16" s="257"/>
      <c r="V16" s="257"/>
      <c r="W16" s="257"/>
      <c r="X16" s="258"/>
    </row>
    <row r="17" spans="2:24" hidden="1" x14ac:dyDescent="0.2">
      <c r="B17" s="150" t="s">
        <v>112</v>
      </c>
      <c r="C17" s="151"/>
      <c r="D17" s="151"/>
      <c r="E17" s="151"/>
      <c r="F17" s="151"/>
      <c r="G17" s="151"/>
      <c r="H17" s="152"/>
      <c r="I17" s="153"/>
      <c r="J17" s="153"/>
      <c r="K17" s="154"/>
    </row>
    <row r="18" spans="2:24" ht="28.5" hidden="1" x14ac:dyDescent="0.2">
      <c r="B18" s="53" t="s">
        <v>187</v>
      </c>
      <c r="C18" s="172">
        <v>2E-3</v>
      </c>
      <c r="D18" s="172">
        <v>2E-3</v>
      </c>
      <c r="E18" s="172">
        <v>1.5E-3</v>
      </c>
    </row>
    <row r="20" spans="2:24" ht="13.5" thickBot="1" x14ac:dyDescent="0.25"/>
    <row r="21" spans="2:24" ht="13.5" thickBot="1" x14ac:dyDescent="0.25">
      <c r="B21" s="119" t="s">
        <v>232</v>
      </c>
      <c r="C21" s="244" t="s">
        <v>230</v>
      </c>
      <c r="D21" s="245"/>
      <c r="E21" s="246"/>
    </row>
    <row r="22" spans="2:24" ht="26.25" thickBot="1" x14ac:dyDescent="0.25">
      <c r="B22" s="174" t="s">
        <v>161</v>
      </c>
      <c r="C22" s="175" t="s">
        <v>220</v>
      </c>
      <c r="D22" s="176" t="s">
        <v>224</v>
      </c>
      <c r="E22" s="177" t="s">
        <v>225</v>
      </c>
      <c r="F22" s="175" t="s">
        <v>165</v>
      </c>
      <c r="G22" s="175" t="s">
        <v>228</v>
      </c>
      <c r="H22" s="200" t="s">
        <v>166</v>
      </c>
      <c r="I22" s="176" t="s">
        <v>167</v>
      </c>
      <c r="J22" s="192" t="s">
        <v>203</v>
      </c>
      <c r="K22" s="283" t="s">
        <v>168</v>
      </c>
      <c r="N22" s="248" t="s">
        <v>169</v>
      </c>
      <c r="O22" s="249"/>
      <c r="P22" s="249"/>
      <c r="Q22" s="249"/>
      <c r="R22" s="249"/>
      <c r="S22" s="249"/>
      <c r="T22" s="249"/>
      <c r="U22" s="249"/>
      <c r="V22" s="249"/>
      <c r="W22" s="249"/>
      <c r="X22" s="250"/>
    </row>
    <row r="23" spans="2:24" ht="25.5" x14ac:dyDescent="0.2">
      <c r="B23" s="179" t="s">
        <v>170</v>
      </c>
      <c r="C23" s="127">
        <v>1.5299999999999999E-2</v>
      </c>
      <c r="D23" s="128">
        <v>1.6299999999999999E-2</v>
      </c>
      <c r="E23" s="129">
        <v>1.7000000000000001E-2</v>
      </c>
      <c r="F23" s="130">
        <v>0.06</v>
      </c>
      <c r="G23" s="130">
        <v>0.06</v>
      </c>
      <c r="H23" s="131" t="s">
        <v>171</v>
      </c>
      <c r="I23" s="132">
        <f>F23+6%</f>
        <v>0.12</v>
      </c>
      <c r="J23" s="132">
        <f>F23-6%</f>
        <v>0</v>
      </c>
      <c r="K23" s="281" t="s">
        <v>130</v>
      </c>
      <c r="L23" s="134">
        <v>0.06</v>
      </c>
      <c r="N23" s="238" t="s">
        <v>198</v>
      </c>
      <c r="O23" s="239"/>
      <c r="P23" s="239"/>
      <c r="Q23" s="239"/>
      <c r="R23" s="239"/>
      <c r="S23" s="239"/>
      <c r="T23" s="239"/>
      <c r="U23" s="239"/>
      <c r="V23" s="239"/>
      <c r="W23" s="239"/>
      <c r="X23" s="240"/>
    </row>
    <row r="24" spans="2:24" x14ac:dyDescent="0.2">
      <c r="B24" s="182" t="s">
        <v>172</v>
      </c>
      <c r="C24" s="127">
        <v>0.13089999999999999</v>
      </c>
      <c r="D24" s="128">
        <v>0.13</v>
      </c>
      <c r="E24" s="129">
        <v>0.13089999999999999</v>
      </c>
      <c r="F24" s="130">
        <v>0.18</v>
      </c>
      <c r="G24" s="130">
        <v>0.18</v>
      </c>
      <c r="H24" s="131" t="s">
        <v>173</v>
      </c>
      <c r="I24" s="132">
        <f>F24+5%</f>
        <v>0.22999999999999998</v>
      </c>
      <c r="J24" s="132">
        <f>F24-5%</f>
        <v>0.13</v>
      </c>
      <c r="K24" s="282" t="s">
        <v>73</v>
      </c>
      <c r="L24" s="134">
        <v>0.05</v>
      </c>
      <c r="N24" s="238"/>
      <c r="O24" s="239"/>
      <c r="P24" s="239"/>
      <c r="Q24" s="239"/>
      <c r="R24" s="239"/>
      <c r="S24" s="239"/>
      <c r="T24" s="239"/>
      <c r="U24" s="239"/>
      <c r="V24" s="239"/>
      <c r="W24" s="239"/>
      <c r="X24" s="240"/>
    </row>
    <row r="25" spans="2:24" ht="25.5" x14ac:dyDescent="0.2">
      <c r="B25" s="179" t="s">
        <v>174</v>
      </c>
      <c r="C25" s="127">
        <v>0.73089999999999999</v>
      </c>
      <c r="D25" s="128">
        <v>0.73060000000000003</v>
      </c>
      <c r="E25" s="129">
        <v>0.73</v>
      </c>
      <c r="F25" s="130">
        <v>0.7</v>
      </c>
      <c r="G25" s="130">
        <v>0.7</v>
      </c>
      <c r="H25" s="131" t="s">
        <v>171</v>
      </c>
      <c r="I25" s="132">
        <f t="shared" ref="I25" si="6">F25+6%</f>
        <v>0.76</v>
      </c>
      <c r="J25" s="132">
        <f t="shared" ref="J25" si="7">F25-6%</f>
        <v>0.6399999999999999</v>
      </c>
      <c r="K25" s="282" t="s">
        <v>74</v>
      </c>
      <c r="L25" s="134">
        <v>0.06</v>
      </c>
      <c r="N25" s="238"/>
      <c r="O25" s="239"/>
      <c r="P25" s="239"/>
      <c r="Q25" s="239"/>
      <c r="R25" s="239"/>
      <c r="S25" s="239"/>
      <c r="T25" s="239"/>
      <c r="U25" s="239"/>
      <c r="V25" s="239"/>
      <c r="W25" s="239"/>
      <c r="X25" s="240"/>
    </row>
    <row r="26" spans="2:24" ht="25.5" x14ac:dyDescent="0.2">
      <c r="B26" s="179" t="s">
        <v>67</v>
      </c>
      <c r="C26" s="127">
        <v>3.1199999999999999E-2</v>
      </c>
      <c r="D26" s="128">
        <v>2.8000000000000001E-2</v>
      </c>
      <c r="E26" s="129">
        <v>3.2000000000000001E-2</v>
      </c>
      <c r="F26" s="130">
        <v>0.05</v>
      </c>
      <c r="G26" s="130">
        <v>0.05</v>
      </c>
      <c r="H26" s="131" t="s">
        <v>173</v>
      </c>
      <c r="I26" s="132">
        <f t="shared" ref="I26:I27" si="8">F26+5%</f>
        <v>0.1</v>
      </c>
      <c r="J26" s="132">
        <f t="shared" ref="J26:J27" si="9">F26-5%</f>
        <v>0</v>
      </c>
      <c r="K26" s="281" t="s">
        <v>76</v>
      </c>
      <c r="L26" s="134">
        <v>0.05</v>
      </c>
      <c r="N26" s="238"/>
      <c r="O26" s="239"/>
      <c r="P26" s="239"/>
      <c r="Q26" s="239"/>
      <c r="R26" s="239"/>
      <c r="S26" s="239"/>
      <c r="T26" s="239"/>
      <c r="U26" s="239"/>
      <c r="V26" s="239"/>
      <c r="W26" s="239"/>
      <c r="X26" s="240"/>
    </row>
    <row r="27" spans="2:24" x14ac:dyDescent="0.2">
      <c r="B27" s="179" t="s">
        <v>68</v>
      </c>
      <c r="C27" s="127">
        <v>1.2800000000000001E-2</v>
      </c>
      <c r="D27" s="128">
        <v>1.3899999999999999E-2</v>
      </c>
      <c r="E27" s="129">
        <v>1.34E-2</v>
      </c>
      <c r="F27" s="130">
        <v>0.05</v>
      </c>
      <c r="G27" s="130">
        <v>0.05</v>
      </c>
      <c r="H27" s="131" t="s">
        <v>173</v>
      </c>
      <c r="I27" s="132">
        <f t="shared" si="8"/>
        <v>0.1</v>
      </c>
      <c r="J27" s="132">
        <f t="shared" si="9"/>
        <v>0</v>
      </c>
      <c r="K27" s="282" t="s">
        <v>77</v>
      </c>
      <c r="L27" s="134">
        <v>0.05</v>
      </c>
      <c r="N27" s="238"/>
      <c r="O27" s="239"/>
      <c r="P27" s="239"/>
      <c r="Q27" s="239"/>
      <c r="R27" s="239"/>
      <c r="S27" s="239"/>
      <c r="T27" s="239"/>
      <c r="U27" s="239"/>
      <c r="V27" s="239"/>
      <c r="W27" s="239"/>
      <c r="X27" s="240"/>
    </row>
    <row r="28" spans="2:24" x14ac:dyDescent="0.2">
      <c r="B28" s="182" t="s">
        <v>69</v>
      </c>
      <c r="C28" s="127">
        <v>0</v>
      </c>
      <c r="D28" s="128">
        <v>0</v>
      </c>
      <c r="E28" s="129">
        <v>0</v>
      </c>
      <c r="F28" s="130">
        <v>0.05</v>
      </c>
      <c r="G28" s="130">
        <v>0.05</v>
      </c>
      <c r="H28" s="131" t="s">
        <v>173</v>
      </c>
      <c r="I28" s="132">
        <f>F28+5%</f>
        <v>0.1</v>
      </c>
      <c r="J28" s="132">
        <f>F28-5%</f>
        <v>0</v>
      </c>
      <c r="K28" s="282" t="s">
        <v>78</v>
      </c>
      <c r="L28" s="134">
        <v>0.05</v>
      </c>
      <c r="N28" s="238"/>
      <c r="O28" s="239"/>
      <c r="P28" s="239"/>
      <c r="Q28" s="239"/>
      <c r="R28" s="239"/>
      <c r="S28" s="239"/>
      <c r="T28" s="239"/>
      <c r="U28" s="239"/>
      <c r="V28" s="239"/>
      <c r="W28" s="239"/>
      <c r="X28" s="240"/>
    </row>
    <row r="29" spans="2:24" x14ac:dyDescent="0.2">
      <c r="B29" s="182" t="s">
        <v>107</v>
      </c>
      <c r="C29" s="127">
        <v>0</v>
      </c>
      <c r="D29" s="128">
        <v>0</v>
      </c>
      <c r="E29" s="129">
        <v>0</v>
      </c>
      <c r="F29" s="130">
        <v>0.05</v>
      </c>
      <c r="G29" s="130">
        <v>0.05</v>
      </c>
      <c r="H29" s="131" t="s">
        <v>173</v>
      </c>
      <c r="I29" s="132">
        <f>F29+5%</f>
        <v>0.1</v>
      </c>
      <c r="J29" s="132">
        <f>F29-5%</f>
        <v>0</v>
      </c>
      <c r="K29" s="282" t="s">
        <v>78</v>
      </c>
      <c r="L29" s="134">
        <v>0.05</v>
      </c>
      <c r="N29" s="238"/>
      <c r="O29" s="239"/>
      <c r="P29" s="239"/>
      <c r="Q29" s="239"/>
      <c r="R29" s="239"/>
      <c r="S29" s="239"/>
      <c r="T29" s="239"/>
      <c r="U29" s="239"/>
      <c r="V29" s="239"/>
      <c r="W29" s="239"/>
      <c r="X29" s="240"/>
    </row>
    <row r="30" spans="2:24" x14ac:dyDescent="0.2">
      <c r="B30" s="182" t="s">
        <v>70</v>
      </c>
      <c r="C30" s="127">
        <v>7.7799999999999994E-2</v>
      </c>
      <c r="D30" s="128">
        <v>7.8799999999999995E-2</v>
      </c>
      <c r="E30" s="129">
        <v>7.5700000000000003E-2</v>
      </c>
      <c r="F30" s="130">
        <v>0.11</v>
      </c>
      <c r="G30" s="130">
        <v>0.11</v>
      </c>
      <c r="H30" s="131" t="s">
        <v>173</v>
      </c>
      <c r="I30" s="132">
        <f>IF(F30+5%&gt;20%,20%,F30+5%)</f>
        <v>0.16</v>
      </c>
      <c r="J30" s="132">
        <f>IF(F30+5%&gt;20%,15%,F30-5%)</f>
        <v>0.06</v>
      </c>
      <c r="K30" s="282" t="s">
        <v>78</v>
      </c>
      <c r="L30" s="134">
        <v>0.05</v>
      </c>
      <c r="N30" s="238"/>
      <c r="O30" s="239"/>
      <c r="P30" s="239"/>
      <c r="Q30" s="239"/>
      <c r="R30" s="239"/>
      <c r="S30" s="239"/>
      <c r="T30" s="239"/>
      <c r="U30" s="239"/>
      <c r="V30" s="239"/>
      <c r="W30" s="239"/>
      <c r="X30" s="240"/>
    </row>
    <row r="31" spans="2:24" x14ac:dyDescent="0.2">
      <c r="B31" s="182" t="s">
        <v>71</v>
      </c>
      <c r="C31" s="127">
        <v>1.1000000000000001E-3</v>
      </c>
      <c r="D31" s="128">
        <v>2.3999999999999998E-3</v>
      </c>
      <c r="E31" s="129">
        <v>1E-3</v>
      </c>
      <c r="F31" s="130">
        <v>0.05</v>
      </c>
      <c r="G31" s="130">
        <v>0.05</v>
      </c>
      <c r="H31" s="131" t="s">
        <v>173</v>
      </c>
      <c r="I31" s="132">
        <f t="shared" ref="I31" si="10">F31+5%</f>
        <v>0.1</v>
      </c>
      <c r="J31" s="132">
        <f t="shared" ref="J31" si="11">F31-5%</f>
        <v>0</v>
      </c>
      <c r="K31" s="287" t="s">
        <v>203</v>
      </c>
      <c r="L31" s="134">
        <v>0.05</v>
      </c>
      <c r="N31" s="238"/>
      <c r="O31" s="239"/>
      <c r="P31" s="239"/>
      <c r="Q31" s="239"/>
      <c r="R31" s="239"/>
      <c r="S31" s="239"/>
      <c r="T31" s="239"/>
      <c r="U31" s="239"/>
      <c r="V31" s="239"/>
      <c r="W31" s="239"/>
      <c r="X31" s="240"/>
    </row>
    <row r="32" spans="2:24" x14ac:dyDescent="0.2">
      <c r="B32" s="182" t="s">
        <v>175</v>
      </c>
      <c r="C32" s="137">
        <f>SUM(C23:C31)</f>
        <v>1</v>
      </c>
      <c r="D32" s="138">
        <f>SUM(D23:D31)</f>
        <v>1</v>
      </c>
      <c r="E32" s="139">
        <f>SUM(E23:E31)</f>
        <v>0.99999999999999989</v>
      </c>
      <c r="F32" s="140">
        <v>1.3000000000000003</v>
      </c>
      <c r="G32" s="140">
        <f>SUM(G23:G31)</f>
        <v>1.3000000000000003</v>
      </c>
      <c r="H32" s="184" t="s">
        <v>203</v>
      </c>
      <c r="I32" s="184" t="s">
        <v>203</v>
      </c>
      <c r="J32" s="184" t="s">
        <v>203</v>
      </c>
      <c r="K32" s="287" t="s">
        <v>203</v>
      </c>
      <c r="N32" s="238"/>
      <c r="O32" s="239"/>
      <c r="P32" s="239"/>
      <c r="Q32" s="239"/>
      <c r="R32" s="239"/>
      <c r="S32" s="239"/>
      <c r="T32" s="239"/>
      <c r="U32" s="239"/>
      <c r="V32" s="239"/>
      <c r="W32" s="239"/>
      <c r="X32" s="240"/>
    </row>
    <row r="33" spans="2:24" ht="13.5" thickBot="1" x14ac:dyDescent="0.25">
      <c r="B33" s="185" t="s">
        <v>176</v>
      </c>
      <c r="C33" s="186">
        <v>8.3900000000000002E-2</v>
      </c>
      <c r="D33" s="187">
        <v>8.3500000000000005E-2</v>
      </c>
      <c r="E33" s="188">
        <v>8.2699999999999996E-2</v>
      </c>
      <c r="F33" s="189">
        <v>0.08</v>
      </c>
      <c r="G33" s="189">
        <v>0.08</v>
      </c>
      <c r="H33" s="284" t="s">
        <v>171</v>
      </c>
      <c r="I33" s="285">
        <f t="shared" ref="I33" si="12">F33+6%</f>
        <v>0.14000000000000001</v>
      </c>
      <c r="J33" s="285">
        <f t="shared" ref="J33" si="13">F33-6%</f>
        <v>2.0000000000000004E-2</v>
      </c>
      <c r="K33" s="286" t="s">
        <v>79</v>
      </c>
      <c r="L33" s="134">
        <v>0.06</v>
      </c>
      <c r="N33" s="241"/>
      <c r="O33" s="242"/>
      <c r="P33" s="242"/>
      <c r="Q33" s="242"/>
      <c r="R33" s="242"/>
      <c r="S33" s="242"/>
      <c r="T33" s="242"/>
      <c r="U33" s="242"/>
      <c r="V33" s="242"/>
      <c r="W33" s="242"/>
      <c r="X33" s="243"/>
    </row>
    <row r="34" spans="2:24" hidden="1" x14ac:dyDescent="0.2">
      <c r="B34" s="150" t="s">
        <v>112</v>
      </c>
      <c r="C34" s="151"/>
      <c r="D34" s="151"/>
      <c r="E34" s="151"/>
      <c r="F34" s="151"/>
      <c r="G34" s="151"/>
      <c r="H34" s="152"/>
      <c r="I34" s="153"/>
      <c r="J34" s="153"/>
      <c r="K34" s="154"/>
    </row>
    <row r="35" spans="2:24" ht="28.5" hidden="1" x14ac:dyDescent="0.2">
      <c r="B35" s="53" t="s">
        <v>187</v>
      </c>
      <c r="C35" s="172">
        <v>2E-3</v>
      </c>
      <c r="D35" s="172">
        <v>2E-3</v>
      </c>
      <c r="E35" s="172">
        <v>2E-3</v>
      </c>
    </row>
    <row r="37" spans="2:24" ht="13.5" thickBot="1" x14ac:dyDescent="0.25"/>
    <row r="38" spans="2:24" ht="13.5" thickBot="1" x14ac:dyDescent="0.25">
      <c r="B38" s="119" t="s">
        <v>199</v>
      </c>
      <c r="C38" s="244" t="s">
        <v>230</v>
      </c>
      <c r="D38" s="245"/>
      <c r="E38" s="246"/>
    </row>
    <row r="39" spans="2:24" ht="26.25" thickBot="1" x14ac:dyDescent="0.25">
      <c r="B39" s="174" t="s">
        <v>161</v>
      </c>
      <c r="C39" s="303" t="s">
        <v>203</v>
      </c>
      <c r="D39" s="176" t="s">
        <v>226</v>
      </c>
      <c r="E39" s="177" t="s">
        <v>222</v>
      </c>
      <c r="F39" s="175" t="s">
        <v>165</v>
      </c>
      <c r="G39" s="175" t="s">
        <v>228</v>
      </c>
      <c r="H39" s="200" t="s">
        <v>166</v>
      </c>
      <c r="I39" s="176" t="s">
        <v>167</v>
      </c>
      <c r="J39" s="192" t="s">
        <v>235</v>
      </c>
      <c r="K39" s="283" t="s">
        <v>168</v>
      </c>
      <c r="N39" s="248" t="s">
        <v>169</v>
      </c>
      <c r="O39" s="249"/>
      <c r="P39" s="249"/>
      <c r="Q39" s="249"/>
      <c r="R39" s="249"/>
      <c r="S39" s="249"/>
      <c r="T39" s="249"/>
      <c r="U39" s="249"/>
      <c r="V39" s="249"/>
      <c r="W39" s="249"/>
      <c r="X39" s="250"/>
    </row>
    <row r="40" spans="2:24" ht="25.5" x14ac:dyDescent="0.2">
      <c r="B40" s="179" t="s">
        <v>170</v>
      </c>
      <c r="C40" s="304" t="s">
        <v>203</v>
      </c>
      <c r="D40" s="128">
        <v>0.23949999999999999</v>
      </c>
      <c r="E40" s="129">
        <v>0.24</v>
      </c>
      <c r="F40" s="130">
        <v>0.19</v>
      </c>
      <c r="G40" s="130">
        <v>0.19</v>
      </c>
      <c r="H40" s="131" t="s">
        <v>171</v>
      </c>
      <c r="I40" s="132">
        <f>F40+6%</f>
        <v>0.25</v>
      </c>
      <c r="J40" s="132">
        <f>F40-6%</f>
        <v>0.13</v>
      </c>
      <c r="K40" s="281" t="s">
        <v>130</v>
      </c>
      <c r="L40" s="134">
        <v>0.06</v>
      </c>
      <c r="N40" s="238" t="s">
        <v>200</v>
      </c>
      <c r="O40" s="254"/>
      <c r="P40" s="254"/>
      <c r="Q40" s="254"/>
      <c r="R40" s="254"/>
      <c r="S40" s="254"/>
      <c r="T40" s="254"/>
      <c r="U40" s="254"/>
      <c r="V40" s="254"/>
      <c r="W40" s="254"/>
      <c r="X40" s="255"/>
    </row>
    <row r="41" spans="2:24" x14ac:dyDescent="0.2">
      <c r="B41" s="182" t="s">
        <v>172</v>
      </c>
      <c r="C41" s="304" t="s">
        <v>203</v>
      </c>
      <c r="D41" s="128">
        <v>0.2702</v>
      </c>
      <c r="E41" s="129">
        <v>0.25519999999999998</v>
      </c>
      <c r="F41" s="130">
        <v>0.25</v>
      </c>
      <c r="G41" s="130">
        <v>0.25</v>
      </c>
      <c r="H41" s="131" t="s">
        <v>173</v>
      </c>
      <c r="I41" s="132">
        <f>F41+5%</f>
        <v>0.3</v>
      </c>
      <c r="J41" s="132">
        <f>F41-5%</f>
        <v>0.2</v>
      </c>
      <c r="K41" s="282" t="s">
        <v>73</v>
      </c>
      <c r="L41" s="134">
        <v>0.05</v>
      </c>
      <c r="N41" s="253"/>
      <c r="O41" s="254"/>
      <c r="P41" s="254"/>
      <c r="Q41" s="254"/>
      <c r="R41" s="254"/>
      <c r="S41" s="254"/>
      <c r="T41" s="254"/>
      <c r="U41" s="254"/>
      <c r="V41" s="254"/>
      <c r="W41" s="254"/>
      <c r="X41" s="255"/>
    </row>
    <row r="42" spans="2:24" ht="25.5" x14ac:dyDescent="0.2">
      <c r="B42" s="179" t="s">
        <v>174</v>
      </c>
      <c r="C42" s="304" t="s">
        <v>203</v>
      </c>
      <c r="D42" s="128">
        <v>0.37230000000000002</v>
      </c>
      <c r="E42" s="129">
        <v>0.41070000000000001</v>
      </c>
      <c r="F42" s="130">
        <v>0.39</v>
      </c>
      <c r="G42" s="130">
        <v>0.39</v>
      </c>
      <c r="H42" s="131" t="s">
        <v>171</v>
      </c>
      <c r="I42" s="132">
        <f t="shared" ref="I42" si="14">F42+6%</f>
        <v>0.45</v>
      </c>
      <c r="J42" s="132">
        <f t="shared" ref="J42" si="15">F42-6%</f>
        <v>0.33</v>
      </c>
      <c r="K42" s="282" t="s">
        <v>74</v>
      </c>
      <c r="L42" s="134">
        <v>0.06</v>
      </c>
      <c r="N42" s="253"/>
      <c r="O42" s="254"/>
      <c r="P42" s="254"/>
      <c r="Q42" s="254"/>
      <c r="R42" s="254"/>
      <c r="S42" s="254"/>
      <c r="T42" s="254"/>
      <c r="U42" s="254"/>
      <c r="V42" s="254"/>
      <c r="W42" s="254"/>
      <c r="X42" s="255"/>
    </row>
    <row r="43" spans="2:24" ht="25.5" x14ac:dyDescent="0.2">
      <c r="B43" s="179" t="s">
        <v>67</v>
      </c>
      <c r="C43" s="304" t="s">
        <v>203</v>
      </c>
      <c r="D43" s="128">
        <v>4.9200000000000001E-2</v>
      </c>
      <c r="E43" s="129">
        <v>4.8399999999999999E-2</v>
      </c>
      <c r="F43" s="130">
        <v>0.05</v>
      </c>
      <c r="G43" s="130">
        <v>0.05</v>
      </c>
      <c r="H43" s="131" t="s">
        <v>173</v>
      </c>
      <c r="I43" s="132">
        <f t="shared" ref="I43:I44" si="16">F43+5%</f>
        <v>0.1</v>
      </c>
      <c r="J43" s="132">
        <f t="shared" ref="J43:J44" si="17">F43-5%</f>
        <v>0</v>
      </c>
      <c r="K43" s="281" t="s">
        <v>76</v>
      </c>
      <c r="L43" s="134">
        <v>0.05</v>
      </c>
      <c r="N43" s="253"/>
      <c r="O43" s="254"/>
      <c r="P43" s="254"/>
      <c r="Q43" s="254"/>
      <c r="R43" s="254"/>
      <c r="S43" s="254"/>
      <c r="T43" s="254"/>
      <c r="U43" s="254"/>
      <c r="V43" s="254"/>
      <c r="W43" s="254"/>
      <c r="X43" s="255"/>
    </row>
    <row r="44" spans="2:24" x14ac:dyDescent="0.2">
      <c r="B44" s="179" t="s">
        <v>68</v>
      </c>
      <c r="C44" s="304" t="s">
        <v>203</v>
      </c>
      <c r="D44" s="128">
        <v>0.03</v>
      </c>
      <c r="E44" s="129">
        <v>3.8300000000000001E-2</v>
      </c>
      <c r="F44" s="130">
        <v>0.05</v>
      </c>
      <c r="G44" s="130">
        <v>0.05</v>
      </c>
      <c r="H44" s="131" t="s">
        <v>173</v>
      </c>
      <c r="I44" s="132">
        <f t="shared" si="16"/>
        <v>0.1</v>
      </c>
      <c r="J44" s="132">
        <f t="shared" si="17"/>
        <v>0</v>
      </c>
      <c r="K44" s="282" t="s">
        <v>77</v>
      </c>
      <c r="L44" s="134">
        <v>0.05</v>
      </c>
      <c r="N44" s="253"/>
      <c r="O44" s="254"/>
      <c r="P44" s="254"/>
      <c r="Q44" s="254"/>
      <c r="R44" s="254"/>
      <c r="S44" s="254"/>
      <c r="T44" s="254"/>
      <c r="U44" s="254"/>
      <c r="V44" s="254"/>
      <c r="W44" s="254"/>
      <c r="X44" s="255"/>
    </row>
    <row r="45" spans="2:24" x14ac:dyDescent="0.2">
      <c r="B45" s="182" t="s">
        <v>69</v>
      </c>
      <c r="C45" s="304" t="s">
        <v>203</v>
      </c>
      <c r="D45" s="128">
        <v>0</v>
      </c>
      <c r="E45" s="129">
        <v>0</v>
      </c>
      <c r="F45" s="130">
        <v>0.05</v>
      </c>
      <c r="G45" s="130">
        <v>0.05</v>
      </c>
      <c r="H45" s="131" t="s">
        <v>173</v>
      </c>
      <c r="I45" s="132">
        <f>F45+5%</f>
        <v>0.1</v>
      </c>
      <c r="J45" s="132">
        <f>F45-5%</f>
        <v>0</v>
      </c>
      <c r="K45" s="282" t="s">
        <v>78</v>
      </c>
      <c r="L45" s="134">
        <v>0.05</v>
      </c>
      <c r="N45" s="253"/>
      <c r="O45" s="254"/>
      <c r="P45" s="254"/>
      <c r="Q45" s="254"/>
      <c r="R45" s="254"/>
      <c r="S45" s="254"/>
      <c r="T45" s="254"/>
      <c r="U45" s="254"/>
      <c r="V45" s="254"/>
      <c r="W45" s="254"/>
      <c r="X45" s="255"/>
    </row>
    <row r="46" spans="2:24" x14ac:dyDescent="0.2">
      <c r="B46" s="182" t="s">
        <v>107</v>
      </c>
      <c r="C46" s="304" t="s">
        <v>203</v>
      </c>
      <c r="D46" s="128">
        <v>1.46E-2</v>
      </c>
      <c r="E46" s="129">
        <v>3.2599999999999997E-2</v>
      </c>
      <c r="F46" s="130">
        <v>0.05</v>
      </c>
      <c r="G46" s="130">
        <v>0.05</v>
      </c>
      <c r="H46" s="131" t="s">
        <v>173</v>
      </c>
      <c r="I46" s="132">
        <f>F46+5%</f>
        <v>0.1</v>
      </c>
      <c r="J46" s="132">
        <f>F46-5%</f>
        <v>0</v>
      </c>
      <c r="K46" s="282" t="s">
        <v>78</v>
      </c>
      <c r="L46" s="134">
        <v>0.05</v>
      </c>
      <c r="N46" s="253"/>
      <c r="O46" s="254"/>
      <c r="P46" s="254"/>
      <c r="Q46" s="254"/>
      <c r="R46" s="254"/>
      <c r="S46" s="254"/>
      <c r="T46" s="254"/>
      <c r="U46" s="254"/>
      <c r="V46" s="254"/>
      <c r="W46" s="254"/>
      <c r="X46" s="255"/>
    </row>
    <row r="47" spans="2:24" x14ac:dyDescent="0.2">
      <c r="B47" s="182" t="s">
        <v>70</v>
      </c>
      <c r="C47" s="304" t="s">
        <v>203</v>
      </c>
      <c r="D47" s="128">
        <v>0.1862</v>
      </c>
      <c r="E47" s="129">
        <v>0.14549999999999999</v>
      </c>
      <c r="F47" s="130">
        <v>0.15</v>
      </c>
      <c r="G47" s="130">
        <v>0.12</v>
      </c>
      <c r="H47" s="131" t="s">
        <v>173</v>
      </c>
      <c r="I47" s="132">
        <f>G47+5%</f>
        <v>0.16999999999999998</v>
      </c>
      <c r="J47" s="132">
        <f>G47-5%</f>
        <v>6.9999999999999993E-2</v>
      </c>
      <c r="K47" s="282" t="s">
        <v>78</v>
      </c>
      <c r="L47" s="134">
        <v>0.05</v>
      </c>
      <c r="N47" s="253"/>
      <c r="O47" s="254"/>
      <c r="P47" s="254"/>
      <c r="Q47" s="254"/>
      <c r="R47" s="254"/>
      <c r="S47" s="254"/>
      <c r="T47" s="254"/>
      <c r="U47" s="254"/>
      <c r="V47" s="254"/>
      <c r="W47" s="254"/>
      <c r="X47" s="255"/>
    </row>
    <row r="48" spans="2:24" x14ac:dyDescent="0.2">
      <c r="B48" s="182" t="s">
        <v>71</v>
      </c>
      <c r="C48" s="304" t="s">
        <v>203</v>
      </c>
      <c r="D48" s="128">
        <v>2.8299999999999999E-2</v>
      </c>
      <c r="E48" s="129">
        <v>3.1800000000000002E-2</v>
      </c>
      <c r="F48" s="130">
        <v>0.05</v>
      </c>
      <c r="G48" s="130">
        <v>0.05</v>
      </c>
      <c r="H48" s="131" t="s">
        <v>173</v>
      </c>
      <c r="I48" s="132">
        <f t="shared" ref="I48" si="18">F48+5%</f>
        <v>0.1</v>
      </c>
      <c r="J48" s="132">
        <f t="shared" ref="J48" si="19">F48-5%</f>
        <v>0</v>
      </c>
      <c r="K48" s="287" t="s">
        <v>203</v>
      </c>
      <c r="L48" s="134">
        <v>0.05</v>
      </c>
      <c r="N48" s="253"/>
      <c r="O48" s="254"/>
      <c r="P48" s="254"/>
      <c r="Q48" s="254"/>
      <c r="R48" s="254"/>
      <c r="S48" s="254"/>
      <c r="T48" s="254"/>
      <c r="U48" s="254"/>
      <c r="V48" s="254"/>
      <c r="W48" s="254"/>
      <c r="X48" s="255"/>
    </row>
    <row r="49" spans="1:24" x14ac:dyDescent="0.2">
      <c r="B49" s="182" t="s">
        <v>175</v>
      </c>
      <c r="C49" s="305" t="s">
        <v>203</v>
      </c>
      <c r="D49" s="138">
        <f t="shared" ref="D49:E49" si="20">SUM(D40:D48)</f>
        <v>1.1903000000000001</v>
      </c>
      <c r="E49" s="139">
        <f t="shared" si="20"/>
        <v>1.2024999999999999</v>
      </c>
      <c r="F49" s="140">
        <v>1.2300000000000002</v>
      </c>
      <c r="G49" s="140">
        <f>SUM(G40:G48)</f>
        <v>1.2000000000000004</v>
      </c>
      <c r="H49" s="184" t="s">
        <v>203</v>
      </c>
      <c r="I49" s="184" t="s">
        <v>203</v>
      </c>
      <c r="J49" s="184" t="s">
        <v>203</v>
      </c>
      <c r="K49" s="287" t="s">
        <v>203</v>
      </c>
      <c r="N49" s="253"/>
      <c r="O49" s="254"/>
      <c r="P49" s="254"/>
      <c r="Q49" s="254"/>
      <c r="R49" s="254"/>
      <c r="S49" s="254"/>
      <c r="T49" s="254"/>
      <c r="U49" s="254"/>
      <c r="V49" s="254"/>
      <c r="W49" s="254"/>
      <c r="X49" s="255"/>
    </row>
    <row r="50" spans="1:24" ht="13.5" thickBot="1" x14ac:dyDescent="0.25">
      <c r="B50" s="185" t="s">
        <v>176</v>
      </c>
      <c r="C50" s="306" t="s">
        <v>203</v>
      </c>
      <c r="D50" s="187">
        <v>0.2303</v>
      </c>
      <c r="E50" s="188">
        <v>0.2409</v>
      </c>
      <c r="F50" s="189">
        <v>0.25</v>
      </c>
      <c r="G50" s="189">
        <v>0.25</v>
      </c>
      <c r="H50" s="284" t="s">
        <v>171</v>
      </c>
      <c r="I50" s="285">
        <f t="shared" ref="I50" si="21">F50+6%</f>
        <v>0.31</v>
      </c>
      <c r="J50" s="285">
        <f t="shared" ref="J50" si="22">F50-6%</f>
        <v>0.19</v>
      </c>
      <c r="K50" s="286" t="s">
        <v>79</v>
      </c>
      <c r="L50" s="134">
        <v>0.06</v>
      </c>
      <c r="N50" s="256"/>
      <c r="O50" s="257"/>
      <c r="P50" s="257"/>
      <c r="Q50" s="257"/>
      <c r="R50" s="257"/>
      <c r="S50" s="257"/>
      <c r="T50" s="257"/>
      <c r="U50" s="257"/>
      <c r="V50" s="257"/>
      <c r="W50" s="257"/>
      <c r="X50" s="258"/>
    </row>
    <row r="51" spans="1:24" hidden="1" x14ac:dyDescent="0.2">
      <c r="B51" s="155" t="s">
        <v>112</v>
      </c>
      <c r="C51" s="128"/>
      <c r="D51" s="128"/>
      <c r="E51" s="128"/>
      <c r="F51" s="128"/>
      <c r="G51" s="128"/>
      <c r="H51" s="156"/>
      <c r="I51" s="157"/>
      <c r="J51" s="157"/>
      <c r="K51" s="158"/>
    </row>
    <row r="52" spans="1:24" ht="28.5" hidden="1" x14ac:dyDescent="0.2">
      <c r="B52" s="53" t="s">
        <v>187</v>
      </c>
      <c r="C52" s="172">
        <v>2.3999999999999998E-3</v>
      </c>
      <c r="D52" s="172">
        <v>2.3999999999999998E-3</v>
      </c>
      <c r="E52" s="172">
        <v>2E-3</v>
      </c>
    </row>
    <row r="53" spans="1:24" ht="14.25" x14ac:dyDescent="0.2">
      <c r="B53" s="32"/>
      <c r="C53" s="172"/>
      <c r="D53" s="172"/>
      <c r="E53" s="172"/>
    </row>
    <row r="54" spans="1:24" ht="15" thickBot="1" x14ac:dyDescent="0.25">
      <c r="B54" s="32"/>
      <c r="C54" s="172"/>
      <c r="D54" s="172"/>
      <c r="E54" s="172"/>
    </row>
    <row r="55" spans="1:24" ht="15" thickBot="1" x14ac:dyDescent="0.25">
      <c r="A55"/>
      <c r="B55" s="119" t="s">
        <v>196</v>
      </c>
      <c r="C55" s="244" t="s">
        <v>230</v>
      </c>
      <c r="D55" s="245"/>
      <c r="E55" s="246"/>
    </row>
    <row r="56" spans="1:24" ht="26.25" thickBot="1" x14ac:dyDescent="0.25">
      <c r="A56"/>
      <c r="B56" s="174" t="s">
        <v>161</v>
      </c>
      <c r="C56" s="175" t="s">
        <v>223</v>
      </c>
      <c r="D56" s="176" t="s">
        <v>226</v>
      </c>
      <c r="E56" s="177" t="s">
        <v>227</v>
      </c>
      <c r="F56" s="175" t="s">
        <v>165</v>
      </c>
      <c r="G56" s="175" t="s">
        <v>228</v>
      </c>
      <c r="H56" s="200" t="s">
        <v>166</v>
      </c>
      <c r="I56" s="176" t="s">
        <v>167</v>
      </c>
      <c r="J56" s="192" t="s">
        <v>203</v>
      </c>
      <c r="K56" s="283" t="s">
        <v>168</v>
      </c>
      <c r="N56" s="248" t="s">
        <v>169</v>
      </c>
      <c r="O56" s="249"/>
      <c r="P56" s="249"/>
      <c r="Q56" s="249"/>
      <c r="R56" s="249"/>
      <c r="S56" s="249"/>
      <c r="T56" s="249"/>
      <c r="U56" s="249"/>
      <c r="V56" s="249"/>
      <c r="W56" s="249"/>
      <c r="X56" s="250"/>
    </row>
    <row r="57" spans="1:24" ht="25.5" x14ac:dyDescent="0.2">
      <c r="A57"/>
      <c r="B57" s="179" t="s">
        <v>170</v>
      </c>
      <c r="C57" s="304" t="s">
        <v>203</v>
      </c>
      <c r="D57" s="307" t="s">
        <v>203</v>
      </c>
      <c r="E57" s="308" t="s">
        <v>203</v>
      </c>
      <c r="F57" s="203" t="s">
        <v>203</v>
      </c>
      <c r="G57" s="203" t="s">
        <v>203</v>
      </c>
      <c r="H57" s="131" t="s">
        <v>171</v>
      </c>
      <c r="I57" s="184" t="s">
        <v>203</v>
      </c>
      <c r="J57" s="184" t="s">
        <v>203</v>
      </c>
      <c r="K57" s="309" t="s">
        <v>203</v>
      </c>
      <c r="L57" s="134">
        <v>0.06</v>
      </c>
      <c r="N57" s="235" t="s">
        <v>197</v>
      </c>
      <c r="O57" s="251"/>
      <c r="P57" s="251"/>
      <c r="Q57" s="251"/>
      <c r="R57" s="251"/>
      <c r="S57" s="251"/>
      <c r="T57" s="251"/>
      <c r="U57" s="251"/>
      <c r="V57" s="251"/>
      <c r="W57" s="251"/>
      <c r="X57" s="252"/>
    </row>
    <row r="58" spans="1:24" ht="14.25" x14ac:dyDescent="0.2">
      <c r="A58"/>
      <c r="B58" s="182" t="s">
        <v>172</v>
      </c>
      <c r="C58" s="304" t="s">
        <v>203</v>
      </c>
      <c r="D58" s="307" t="s">
        <v>203</v>
      </c>
      <c r="E58" s="308" t="s">
        <v>203</v>
      </c>
      <c r="F58" s="203" t="s">
        <v>203</v>
      </c>
      <c r="G58" s="203" t="s">
        <v>203</v>
      </c>
      <c r="H58" s="131" t="s">
        <v>173</v>
      </c>
      <c r="I58" s="184" t="s">
        <v>203</v>
      </c>
      <c r="J58" s="184" t="s">
        <v>203</v>
      </c>
      <c r="K58" s="309" t="s">
        <v>203</v>
      </c>
      <c r="L58" s="134">
        <v>0.05</v>
      </c>
      <c r="N58" s="253"/>
      <c r="O58" s="254"/>
      <c r="P58" s="254"/>
      <c r="Q58" s="254"/>
      <c r="R58" s="254"/>
      <c r="S58" s="254"/>
      <c r="T58" s="254"/>
      <c r="U58" s="254"/>
      <c r="V58" s="254"/>
      <c r="W58" s="254"/>
      <c r="X58" s="255"/>
    </row>
    <row r="59" spans="1:24" ht="25.5" x14ac:dyDescent="0.2">
      <c r="A59"/>
      <c r="B59" s="179" t="s">
        <v>174</v>
      </c>
      <c r="C59" s="304" t="s">
        <v>203</v>
      </c>
      <c r="D59" s="307" t="s">
        <v>203</v>
      </c>
      <c r="E59" s="308" t="s">
        <v>203</v>
      </c>
      <c r="F59" s="203" t="s">
        <v>203</v>
      </c>
      <c r="G59" s="203" t="s">
        <v>203</v>
      </c>
      <c r="H59" s="131" t="s">
        <v>171</v>
      </c>
      <c r="I59" s="184" t="s">
        <v>203</v>
      </c>
      <c r="J59" s="184" t="s">
        <v>203</v>
      </c>
      <c r="K59" s="287" t="s">
        <v>203</v>
      </c>
      <c r="L59" s="134">
        <v>0.06</v>
      </c>
      <c r="N59" s="253"/>
      <c r="O59" s="254"/>
      <c r="P59" s="254"/>
      <c r="Q59" s="254"/>
      <c r="R59" s="254"/>
      <c r="S59" s="254"/>
      <c r="T59" s="254"/>
      <c r="U59" s="254"/>
      <c r="V59" s="254"/>
      <c r="W59" s="254"/>
      <c r="X59" s="255"/>
    </row>
    <row r="60" spans="1:24" ht="14.25" x14ac:dyDescent="0.2">
      <c r="A60"/>
      <c r="B60" s="182" t="s">
        <v>70</v>
      </c>
      <c r="C60" s="127">
        <v>1</v>
      </c>
      <c r="D60" s="128">
        <v>1</v>
      </c>
      <c r="E60" s="129">
        <v>1</v>
      </c>
      <c r="F60" s="130">
        <v>0.95</v>
      </c>
      <c r="G60" s="130">
        <v>0.95</v>
      </c>
      <c r="H60" s="131" t="s">
        <v>173</v>
      </c>
      <c r="I60" s="168">
        <f>F60+5%</f>
        <v>1</v>
      </c>
      <c r="J60" s="168">
        <f>F60-5%</f>
        <v>0.89999999999999991</v>
      </c>
      <c r="K60" s="282" t="s">
        <v>78</v>
      </c>
      <c r="L60" s="134">
        <v>0.05</v>
      </c>
      <c r="N60" s="253"/>
      <c r="O60" s="254"/>
      <c r="P60" s="254"/>
      <c r="Q60" s="254"/>
      <c r="R60" s="254"/>
      <c r="S60" s="254"/>
      <c r="T60" s="254"/>
      <c r="U60" s="254"/>
      <c r="V60" s="254"/>
      <c r="W60" s="254"/>
      <c r="X60" s="255"/>
    </row>
    <row r="61" spans="1:24" ht="14.25" x14ac:dyDescent="0.2">
      <c r="A61"/>
      <c r="B61" s="182" t="s">
        <v>175</v>
      </c>
      <c r="C61" s="137">
        <f>SUM(C57:C60)</f>
        <v>1</v>
      </c>
      <c r="D61" s="138">
        <f>SUM(D57:D60)</f>
        <v>1</v>
      </c>
      <c r="E61" s="139">
        <f>SUM(E57:E60)</f>
        <v>1</v>
      </c>
      <c r="F61" s="140">
        <v>1</v>
      </c>
      <c r="G61" s="140">
        <f>SUM(G57:G60)</f>
        <v>0.95</v>
      </c>
      <c r="H61" s="184" t="s">
        <v>203</v>
      </c>
      <c r="I61" s="184" t="s">
        <v>203</v>
      </c>
      <c r="J61" s="184" t="s">
        <v>203</v>
      </c>
      <c r="K61" s="287" t="s">
        <v>203</v>
      </c>
      <c r="N61" s="253"/>
      <c r="O61" s="254"/>
      <c r="P61" s="254"/>
      <c r="Q61" s="254"/>
      <c r="R61" s="254"/>
      <c r="S61" s="254"/>
      <c r="T61" s="254"/>
      <c r="U61" s="254"/>
      <c r="V61" s="254"/>
      <c r="W61" s="254"/>
      <c r="X61" s="255"/>
    </row>
    <row r="62" spans="1:24" ht="15" thickBot="1" x14ac:dyDescent="0.25">
      <c r="A62"/>
      <c r="B62" s="185" t="s">
        <v>176</v>
      </c>
      <c r="C62" s="306" t="s">
        <v>203</v>
      </c>
      <c r="D62" s="310" t="s">
        <v>203</v>
      </c>
      <c r="E62" s="311" t="s">
        <v>203</v>
      </c>
      <c r="F62" s="312" t="s">
        <v>203</v>
      </c>
      <c r="G62" s="312" t="s">
        <v>203</v>
      </c>
      <c r="H62" s="284" t="s">
        <v>171</v>
      </c>
      <c r="I62" s="313" t="s">
        <v>203</v>
      </c>
      <c r="J62" s="313" t="s">
        <v>203</v>
      </c>
      <c r="K62" s="295" t="s">
        <v>203</v>
      </c>
      <c r="L62" s="134">
        <v>0.06</v>
      </c>
      <c r="N62" s="256"/>
      <c r="O62" s="257"/>
      <c r="P62" s="257"/>
      <c r="Q62" s="257"/>
      <c r="R62" s="257"/>
      <c r="S62" s="257"/>
      <c r="T62" s="257"/>
      <c r="U62" s="257"/>
      <c r="V62" s="257"/>
      <c r="W62" s="257"/>
      <c r="X62" s="258"/>
    </row>
    <row r="63" spans="1:24" ht="28.5" hidden="1" x14ac:dyDescent="0.2">
      <c r="B63" s="53" t="s">
        <v>187</v>
      </c>
      <c r="C63" s="172">
        <v>1E-3</v>
      </c>
      <c r="D63" s="172">
        <v>1E-3</v>
      </c>
      <c r="E63" s="172">
        <v>1E-3</v>
      </c>
    </row>
    <row r="65" spans="2:24" ht="13.5" thickBot="1" x14ac:dyDescent="0.25"/>
    <row r="66" spans="2:24" ht="13.5" thickBot="1" x14ac:dyDescent="0.25">
      <c r="B66" s="119" t="s">
        <v>97</v>
      </c>
      <c r="C66" s="244" t="s">
        <v>230</v>
      </c>
      <c r="D66" s="245"/>
      <c r="E66" s="246"/>
    </row>
    <row r="67" spans="2:24" ht="26.25" thickBot="1" x14ac:dyDescent="0.25">
      <c r="B67" s="120" t="s">
        <v>161</v>
      </c>
      <c r="C67" s="121" t="s">
        <v>223</v>
      </c>
      <c r="D67" s="122" t="s">
        <v>226</v>
      </c>
      <c r="E67" s="123"/>
      <c r="F67" s="121" t="s">
        <v>165</v>
      </c>
      <c r="G67" s="121" t="s">
        <v>228</v>
      </c>
      <c r="H67" s="124" t="s">
        <v>166</v>
      </c>
      <c r="I67" s="247" t="s">
        <v>167</v>
      </c>
      <c r="J67" s="247"/>
      <c r="K67" s="125" t="s">
        <v>168</v>
      </c>
      <c r="N67" s="248" t="s">
        <v>169</v>
      </c>
      <c r="O67" s="249"/>
      <c r="P67" s="249"/>
      <c r="Q67" s="249"/>
      <c r="R67" s="249"/>
      <c r="S67" s="249"/>
      <c r="T67" s="249"/>
      <c r="U67" s="249"/>
      <c r="V67" s="249"/>
      <c r="W67" s="249"/>
      <c r="X67" s="250"/>
    </row>
    <row r="68" spans="2:24" ht="25.5" x14ac:dyDescent="0.2">
      <c r="B68" s="126" t="s">
        <v>170</v>
      </c>
      <c r="C68" s="127">
        <v>0.3624</v>
      </c>
      <c r="D68" s="205" t="s">
        <v>231</v>
      </c>
      <c r="E68" s="160"/>
      <c r="F68" s="130">
        <v>0.46</v>
      </c>
      <c r="G68" s="130">
        <v>0.46</v>
      </c>
      <c r="H68" s="131" t="s">
        <v>171</v>
      </c>
      <c r="I68" s="132">
        <f>F68+6%</f>
        <v>0.52</v>
      </c>
      <c r="J68" s="132">
        <f>F68-6%</f>
        <v>0.4</v>
      </c>
      <c r="K68" s="133" t="s">
        <v>233</v>
      </c>
      <c r="L68" s="134">
        <v>0.06</v>
      </c>
      <c r="N68" s="235" t="s">
        <v>177</v>
      </c>
      <c r="O68" s="251"/>
      <c r="P68" s="251"/>
      <c r="Q68" s="251"/>
      <c r="R68" s="251"/>
      <c r="S68" s="251"/>
      <c r="T68" s="251"/>
      <c r="U68" s="251"/>
      <c r="V68" s="251"/>
      <c r="W68" s="251"/>
      <c r="X68" s="252"/>
    </row>
    <row r="69" spans="2:24" x14ac:dyDescent="0.2">
      <c r="B69" s="135" t="s">
        <v>172</v>
      </c>
      <c r="C69" s="127">
        <v>0.3367</v>
      </c>
      <c r="D69" s="159"/>
      <c r="E69" s="160"/>
      <c r="F69" s="130">
        <v>0.38</v>
      </c>
      <c r="G69" s="130">
        <v>0.38</v>
      </c>
      <c r="H69" s="131" t="s">
        <v>173</v>
      </c>
      <c r="I69" s="132">
        <f>F69+5%</f>
        <v>0.43</v>
      </c>
      <c r="J69" s="132">
        <f>F69-5%</f>
        <v>0.33</v>
      </c>
      <c r="K69" s="161" t="s">
        <v>73</v>
      </c>
      <c r="L69" s="134">
        <v>0.05</v>
      </c>
      <c r="N69" s="253"/>
      <c r="O69" s="254"/>
      <c r="P69" s="254"/>
      <c r="Q69" s="254"/>
      <c r="R69" s="254"/>
      <c r="S69" s="254"/>
      <c r="T69" s="254"/>
      <c r="U69" s="254"/>
      <c r="V69" s="254"/>
      <c r="W69" s="254"/>
      <c r="X69" s="255"/>
    </row>
    <row r="70" spans="2:24" ht="26.25" thickBot="1" x14ac:dyDescent="0.25">
      <c r="B70" s="126" t="s">
        <v>174</v>
      </c>
      <c r="C70" s="127">
        <v>0.3392</v>
      </c>
      <c r="D70" s="159"/>
      <c r="E70" s="160"/>
      <c r="F70" s="130">
        <v>0.33</v>
      </c>
      <c r="G70" s="130">
        <v>0.33</v>
      </c>
      <c r="H70" s="131" t="s">
        <v>171</v>
      </c>
      <c r="I70" s="132">
        <f t="shared" ref="I70" si="23">F70+6%</f>
        <v>0.39</v>
      </c>
      <c r="J70" s="132">
        <f t="shared" ref="J70" si="24">F70-6%</f>
        <v>0.27</v>
      </c>
      <c r="K70" s="133" t="s">
        <v>74</v>
      </c>
      <c r="L70" s="134">
        <v>0.06</v>
      </c>
      <c r="N70" s="253"/>
      <c r="O70" s="254"/>
      <c r="P70" s="254"/>
      <c r="Q70" s="254"/>
      <c r="R70" s="254"/>
      <c r="S70" s="254"/>
      <c r="T70" s="254"/>
      <c r="U70" s="254"/>
      <c r="V70" s="254"/>
      <c r="W70" s="254"/>
      <c r="X70" s="255"/>
    </row>
    <row r="71" spans="2:24" x14ac:dyDescent="0.2">
      <c r="B71" s="135" t="s">
        <v>70</v>
      </c>
      <c r="C71" s="127">
        <v>0.192</v>
      </c>
      <c r="D71" s="159"/>
      <c r="E71" s="160"/>
      <c r="F71" s="130">
        <v>0.15</v>
      </c>
      <c r="G71" s="130">
        <v>0.15</v>
      </c>
      <c r="H71" s="131" t="s">
        <v>173</v>
      </c>
      <c r="I71" s="132">
        <f>IF(F71+5%&gt;20%,20%,F71+5%)</f>
        <v>0.2</v>
      </c>
      <c r="J71" s="132">
        <f>IF(F71+5%&gt;20%,15%,F71-5%)</f>
        <v>9.9999999999999992E-2</v>
      </c>
      <c r="K71" s="136" t="s">
        <v>78</v>
      </c>
      <c r="L71" s="134">
        <v>0.05</v>
      </c>
      <c r="N71" s="253"/>
      <c r="O71" s="254"/>
      <c r="P71" s="254"/>
      <c r="Q71" s="254"/>
      <c r="R71" s="254"/>
      <c r="S71" s="254"/>
      <c r="T71" s="254"/>
      <c r="U71" s="254"/>
      <c r="V71" s="254"/>
      <c r="W71" s="254"/>
      <c r="X71" s="255"/>
    </row>
    <row r="72" spans="2:24" x14ac:dyDescent="0.2">
      <c r="B72" s="135" t="s">
        <v>175</v>
      </c>
      <c r="C72" s="137">
        <f>SUM(C68:C71)</f>
        <v>1.2302999999999999</v>
      </c>
      <c r="D72" s="162"/>
      <c r="E72" s="163"/>
      <c r="F72" s="140">
        <v>1.32</v>
      </c>
      <c r="G72" s="140">
        <f>SUM(G68:G71)</f>
        <v>1.32</v>
      </c>
      <c r="H72" s="141"/>
      <c r="I72" s="184" t="s">
        <v>203</v>
      </c>
      <c r="J72" s="184" t="s">
        <v>203</v>
      </c>
      <c r="K72" s="136"/>
      <c r="N72" s="253"/>
      <c r="O72" s="254"/>
      <c r="P72" s="254"/>
      <c r="Q72" s="254"/>
      <c r="R72" s="254"/>
      <c r="S72" s="254"/>
      <c r="T72" s="254"/>
      <c r="U72" s="254"/>
      <c r="V72" s="254"/>
      <c r="W72" s="254"/>
      <c r="X72" s="255"/>
    </row>
    <row r="73" spans="2:24" ht="13.5" thickBot="1" x14ac:dyDescent="0.25">
      <c r="B73" s="142" t="s">
        <v>176</v>
      </c>
      <c r="C73" s="143">
        <v>0.85609999999999997</v>
      </c>
      <c r="D73" s="164"/>
      <c r="E73" s="165"/>
      <c r="F73" s="146">
        <v>0.22</v>
      </c>
      <c r="G73" s="146">
        <v>0.22</v>
      </c>
      <c r="H73" s="147" t="s">
        <v>171</v>
      </c>
      <c r="I73" s="148">
        <f>G73+6%</f>
        <v>0.28000000000000003</v>
      </c>
      <c r="J73" s="148">
        <f>G73-6%</f>
        <v>0.16</v>
      </c>
      <c r="K73" s="149" t="s">
        <v>79</v>
      </c>
      <c r="L73" s="134">
        <v>0.06</v>
      </c>
      <c r="N73" s="256"/>
      <c r="O73" s="257"/>
      <c r="P73" s="257"/>
      <c r="Q73" s="257"/>
      <c r="R73" s="257"/>
      <c r="S73" s="257"/>
      <c r="T73" s="257"/>
      <c r="U73" s="257"/>
      <c r="V73" s="257"/>
      <c r="W73" s="257"/>
      <c r="X73" s="258"/>
    </row>
    <row r="74" spans="2:24" hidden="1" x14ac:dyDescent="0.2">
      <c r="B74" s="150" t="s">
        <v>112</v>
      </c>
      <c r="C74" s="151"/>
      <c r="D74" s="151"/>
      <c r="E74" s="151"/>
      <c r="F74" s="151"/>
      <c r="G74" s="151"/>
      <c r="H74" s="152"/>
      <c r="I74" s="153"/>
      <c r="J74" s="153"/>
      <c r="K74" s="154"/>
      <c r="P74" s="166"/>
      <c r="Q74" s="166"/>
      <c r="R74" s="166"/>
      <c r="S74" s="166"/>
      <c r="T74" s="166"/>
      <c r="U74" s="166"/>
      <c r="V74" s="166"/>
      <c r="W74" s="166"/>
      <c r="X74" s="167"/>
    </row>
    <row r="75" spans="2:24" ht="28.5" hidden="1" x14ac:dyDescent="0.2">
      <c r="B75" s="53" t="s">
        <v>187</v>
      </c>
      <c r="C75" s="172">
        <v>2E-3</v>
      </c>
    </row>
    <row r="76" spans="2:24" ht="14.25" x14ac:dyDescent="0.2">
      <c r="B76" s="32"/>
      <c r="C76" s="172"/>
    </row>
    <row r="77" spans="2:24" ht="15" thickBot="1" x14ac:dyDescent="0.25">
      <c r="B77" s="32"/>
      <c r="C77" s="172"/>
    </row>
    <row r="78" spans="2:24" ht="13.5" thickBot="1" x14ac:dyDescent="0.25">
      <c r="B78" s="119" t="s">
        <v>201</v>
      </c>
      <c r="C78" s="244" t="s">
        <v>230</v>
      </c>
      <c r="D78" s="245"/>
      <c r="E78" s="246"/>
      <c r="F78" s="80" t="s">
        <v>202</v>
      </c>
    </row>
    <row r="79" spans="2:24" ht="26.25" thickBot="1" x14ac:dyDescent="0.25">
      <c r="B79" s="174" t="s">
        <v>161</v>
      </c>
      <c r="C79" s="175" t="s">
        <v>162</v>
      </c>
      <c r="D79" s="176" t="s">
        <v>163</v>
      </c>
      <c r="E79" s="177" t="s">
        <v>164</v>
      </c>
      <c r="F79" s="175" t="s">
        <v>165</v>
      </c>
      <c r="G79" s="178" t="s">
        <v>228</v>
      </c>
      <c r="H79" s="314" t="s">
        <v>166</v>
      </c>
      <c r="I79" s="176" t="s">
        <v>167</v>
      </c>
      <c r="J79" s="192" t="s">
        <v>203</v>
      </c>
      <c r="K79" s="283" t="s">
        <v>168</v>
      </c>
      <c r="N79" s="248" t="s">
        <v>169</v>
      </c>
      <c r="O79" s="249"/>
      <c r="P79" s="249"/>
      <c r="Q79" s="249"/>
      <c r="R79" s="249"/>
      <c r="S79" s="249"/>
      <c r="T79" s="249"/>
      <c r="U79" s="249"/>
      <c r="V79" s="249"/>
      <c r="W79" s="249"/>
      <c r="X79" s="250"/>
    </row>
    <row r="80" spans="2:24" ht="25.5" x14ac:dyDescent="0.2">
      <c r="B80" s="179" t="s">
        <v>170</v>
      </c>
      <c r="C80" s="205" t="s">
        <v>231</v>
      </c>
      <c r="D80" s="205" t="s">
        <v>231</v>
      </c>
      <c r="E80" s="205" t="s">
        <v>231</v>
      </c>
      <c r="F80" s="130">
        <v>0.99</v>
      </c>
      <c r="G80" s="180">
        <v>0.99</v>
      </c>
      <c r="H80" s="181" t="s">
        <v>171</v>
      </c>
      <c r="I80" s="132">
        <f>F80+6%</f>
        <v>1.05</v>
      </c>
      <c r="J80" s="132">
        <f>F80-6%</f>
        <v>0.92999999999999994</v>
      </c>
      <c r="K80" s="281" t="s">
        <v>233</v>
      </c>
      <c r="L80" s="134">
        <v>0.06</v>
      </c>
      <c r="N80" s="238" t="s">
        <v>207</v>
      </c>
      <c r="O80" s="254"/>
      <c r="P80" s="254"/>
      <c r="Q80" s="254"/>
      <c r="R80" s="254"/>
      <c r="S80" s="254"/>
      <c r="T80" s="254"/>
      <c r="U80" s="254"/>
      <c r="V80" s="254"/>
      <c r="W80" s="254"/>
      <c r="X80" s="255"/>
    </row>
    <row r="81" spans="2:24" x14ac:dyDescent="0.2">
      <c r="B81" s="182" t="s">
        <v>172</v>
      </c>
      <c r="C81" s="304" t="s">
        <v>203</v>
      </c>
      <c r="D81" s="307" t="s">
        <v>203</v>
      </c>
      <c r="E81" s="308" t="s">
        <v>203</v>
      </c>
      <c r="F81" s="130">
        <v>0.3</v>
      </c>
      <c r="G81" s="180">
        <v>0.3</v>
      </c>
      <c r="H81" s="181" t="s">
        <v>173</v>
      </c>
      <c r="I81" s="132">
        <f>F81+5%</f>
        <v>0.35</v>
      </c>
      <c r="J81" s="132">
        <f>F81-5%</f>
        <v>0.25</v>
      </c>
      <c r="K81" s="282" t="s">
        <v>73</v>
      </c>
      <c r="L81" s="134">
        <v>0.05</v>
      </c>
      <c r="N81" s="253"/>
      <c r="O81" s="254"/>
      <c r="P81" s="254"/>
      <c r="Q81" s="254"/>
      <c r="R81" s="254"/>
      <c r="S81" s="254"/>
      <c r="T81" s="254"/>
      <c r="U81" s="254"/>
      <c r="V81" s="254"/>
      <c r="W81" s="254"/>
      <c r="X81" s="255"/>
    </row>
    <row r="82" spans="2:24" ht="25.5" x14ac:dyDescent="0.2">
      <c r="B82" s="179" t="s">
        <v>174</v>
      </c>
      <c r="C82" s="304" t="s">
        <v>203</v>
      </c>
      <c r="D82" s="307" t="s">
        <v>203</v>
      </c>
      <c r="E82" s="308" t="s">
        <v>203</v>
      </c>
      <c r="F82" s="130">
        <v>0.06</v>
      </c>
      <c r="G82" s="180">
        <v>0.06</v>
      </c>
      <c r="H82" s="181" t="s">
        <v>171</v>
      </c>
      <c r="I82" s="132">
        <f t="shared" ref="I82:I85" si="25">F82+6%</f>
        <v>0.12</v>
      </c>
      <c r="J82" s="132">
        <f t="shared" ref="J82:J85" si="26">F82-6%</f>
        <v>0</v>
      </c>
      <c r="K82" s="282" t="s">
        <v>74</v>
      </c>
      <c r="L82" s="134">
        <v>0.06</v>
      </c>
      <c r="N82" s="253"/>
      <c r="O82" s="254"/>
      <c r="P82" s="254"/>
      <c r="Q82" s="254"/>
      <c r="R82" s="254"/>
      <c r="S82" s="254"/>
      <c r="T82" s="254"/>
      <c r="U82" s="254"/>
      <c r="V82" s="254"/>
      <c r="W82" s="254"/>
      <c r="X82" s="255"/>
    </row>
    <row r="83" spans="2:24" x14ac:dyDescent="0.2">
      <c r="B83" s="182" t="s">
        <v>70</v>
      </c>
      <c r="C83" s="304" t="s">
        <v>203</v>
      </c>
      <c r="D83" s="307" t="s">
        <v>203</v>
      </c>
      <c r="E83" s="308" t="s">
        <v>203</v>
      </c>
      <c r="F83" s="130">
        <v>0.15</v>
      </c>
      <c r="G83" s="180">
        <v>0.15</v>
      </c>
      <c r="H83" s="181" t="s">
        <v>173</v>
      </c>
      <c r="I83" s="132">
        <f>F83+5%</f>
        <v>0.2</v>
      </c>
      <c r="J83" s="132">
        <f>F83-5%</f>
        <v>9.9999999999999992E-2</v>
      </c>
      <c r="K83" s="282" t="s">
        <v>78</v>
      </c>
      <c r="L83" s="134">
        <v>0.05</v>
      </c>
      <c r="N83" s="253"/>
      <c r="O83" s="254"/>
      <c r="P83" s="254"/>
      <c r="Q83" s="254"/>
      <c r="R83" s="254"/>
      <c r="S83" s="254"/>
      <c r="T83" s="254"/>
      <c r="U83" s="254"/>
      <c r="V83" s="254"/>
      <c r="W83" s="254"/>
      <c r="X83" s="255"/>
    </row>
    <row r="84" spans="2:24" x14ac:dyDescent="0.2">
      <c r="B84" s="182" t="s">
        <v>175</v>
      </c>
      <c r="C84" s="305" t="s">
        <v>203</v>
      </c>
      <c r="D84" s="316" t="s">
        <v>203</v>
      </c>
      <c r="E84" s="317" t="s">
        <v>203</v>
      </c>
      <c r="F84" s="140">
        <f>SUM(F80:F83)</f>
        <v>1.5</v>
      </c>
      <c r="G84" s="140">
        <f>SUM(G80:G83)</f>
        <v>1.5</v>
      </c>
      <c r="H84" s="183" t="s">
        <v>203</v>
      </c>
      <c r="I84" s="184" t="s">
        <v>203</v>
      </c>
      <c r="J84" s="184" t="s">
        <v>203</v>
      </c>
      <c r="K84" s="287" t="s">
        <v>203</v>
      </c>
      <c r="N84" s="253"/>
      <c r="O84" s="254"/>
      <c r="P84" s="254"/>
      <c r="Q84" s="254"/>
      <c r="R84" s="254"/>
      <c r="S84" s="254"/>
      <c r="T84" s="254"/>
      <c r="U84" s="254"/>
      <c r="V84" s="254"/>
      <c r="W84" s="254"/>
      <c r="X84" s="255"/>
    </row>
    <row r="85" spans="2:24" ht="13.5" thickBot="1" x14ac:dyDescent="0.25">
      <c r="B85" s="185" t="s">
        <v>176</v>
      </c>
      <c r="C85" s="306" t="s">
        <v>203</v>
      </c>
      <c r="D85" s="310" t="s">
        <v>203</v>
      </c>
      <c r="E85" s="311" t="s">
        <v>203</v>
      </c>
      <c r="F85" s="189">
        <v>0.3</v>
      </c>
      <c r="G85" s="190">
        <v>0.3</v>
      </c>
      <c r="H85" s="315" t="s">
        <v>171</v>
      </c>
      <c r="I85" s="285">
        <f t="shared" si="25"/>
        <v>0.36</v>
      </c>
      <c r="J85" s="285">
        <f t="shared" si="26"/>
        <v>0.24</v>
      </c>
      <c r="K85" s="286" t="s">
        <v>79</v>
      </c>
      <c r="L85" s="134">
        <v>0.06</v>
      </c>
      <c r="N85" s="256"/>
      <c r="O85" s="257"/>
      <c r="P85" s="257"/>
      <c r="Q85" s="257"/>
      <c r="R85" s="257"/>
      <c r="S85" s="257"/>
      <c r="T85" s="257"/>
      <c r="U85" s="257"/>
      <c r="V85" s="257"/>
      <c r="W85" s="257"/>
      <c r="X85" s="258"/>
    </row>
    <row r="86" spans="2:24" ht="28.5" hidden="1" x14ac:dyDescent="0.2">
      <c r="B86" s="53" t="s">
        <v>187</v>
      </c>
      <c r="C86" s="172">
        <v>2E-3</v>
      </c>
      <c r="D86" s="172">
        <v>2E-3</v>
      </c>
      <c r="E86" s="172">
        <v>1.5E-3</v>
      </c>
      <c r="F86" s="191">
        <v>1.5E-3</v>
      </c>
    </row>
    <row r="88" spans="2:24" ht="15" thickBot="1" x14ac:dyDescent="0.25">
      <c r="B88" s="32"/>
      <c r="C88" s="172"/>
      <c r="F88" s="191"/>
    </row>
    <row r="89" spans="2:24" ht="13.5" thickBot="1" x14ac:dyDescent="0.25">
      <c r="B89" s="119" t="s">
        <v>206</v>
      </c>
      <c r="C89" s="244" t="s">
        <v>230</v>
      </c>
      <c r="D89" s="245"/>
      <c r="E89" s="246"/>
      <c r="F89" s="80" t="s">
        <v>202</v>
      </c>
    </row>
    <row r="90" spans="2:24" ht="26.25" thickBot="1" x14ac:dyDescent="0.25">
      <c r="B90" s="174" t="s">
        <v>161</v>
      </c>
      <c r="C90" s="175" t="s">
        <v>220</v>
      </c>
      <c r="D90" s="176" t="s">
        <v>221</v>
      </c>
      <c r="E90" s="177" t="s">
        <v>222</v>
      </c>
      <c r="F90" s="175" t="s">
        <v>165</v>
      </c>
      <c r="G90" s="175" t="s">
        <v>228</v>
      </c>
      <c r="H90" s="193" t="s">
        <v>166</v>
      </c>
      <c r="I90" s="194" t="s">
        <v>167</v>
      </c>
      <c r="J90" s="195" t="s">
        <v>203</v>
      </c>
      <c r="K90" s="196" t="s">
        <v>168</v>
      </c>
      <c r="N90" s="248" t="s">
        <v>169</v>
      </c>
      <c r="O90" s="249"/>
      <c r="P90" s="249"/>
      <c r="Q90" s="249"/>
      <c r="R90" s="249"/>
      <c r="S90" s="249"/>
      <c r="T90" s="249"/>
      <c r="U90" s="249"/>
      <c r="V90" s="249"/>
      <c r="W90" s="249"/>
      <c r="X90" s="250"/>
    </row>
    <row r="91" spans="2:24" ht="25.5" x14ac:dyDescent="0.2">
      <c r="B91" s="179" t="s">
        <v>170</v>
      </c>
      <c r="C91" s="205" t="s">
        <v>231</v>
      </c>
      <c r="D91" s="205" t="s">
        <v>231</v>
      </c>
      <c r="E91" s="205" t="s">
        <v>231</v>
      </c>
      <c r="F91" s="130">
        <v>0.06</v>
      </c>
      <c r="G91" s="180">
        <v>0.06</v>
      </c>
      <c r="H91" s="197" t="s">
        <v>171</v>
      </c>
      <c r="I91" s="198">
        <f>G91+6%</f>
        <v>0.12</v>
      </c>
      <c r="J91" s="198">
        <f>F91-6%</f>
        <v>0</v>
      </c>
      <c r="K91" s="318" t="s">
        <v>233</v>
      </c>
      <c r="L91" s="134">
        <v>0.06</v>
      </c>
      <c r="N91" s="238" t="s">
        <v>209</v>
      </c>
      <c r="O91" s="239"/>
      <c r="P91" s="239"/>
      <c r="Q91" s="239"/>
      <c r="R91" s="239"/>
      <c r="S91" s="239"/>
      <c r="T91" s="239"/>
      <c r="U91" s="239"/>
      <c r="V91" s="239"/>
      <c r="W91" s="239"/>
      <c r="X91" s="240"/>
    </row>
    <row r="92" spans="2:24" x14ac:dyDescent="0.2">
      <c r="B92" s="182" t="s">
        <v>172</v>
      </c>
      <c r="C92" s="304" t="s">
        <v>203</v>
      </c>
      <c r="D92" s="307" t="s">
        <v>203</v>
      </c>
      <c r="E92" s="308" t="s">
        <v>203</v>
      </c>
      <c r="F92" s="130">
        <v>0.3</v>
      </c>
      <c r="G92" s="180">
        <v>0.3</v>
      </c>
      <c r="H92" s="181" t="s">
        <v>173</v>
      </c>
      <c r="I92" s="132">
        <f>F92+5%</f>
        <v>0.35</v>
      </c>
      <c r="J92" s="132">
        <f>F92-5%</f>
        <v>0.25</v>
      </c>
      <c r="K92" s="282" t="s">
        <v>73</v>
      </c>
      <c r="L92" s="134">
        <v>0.05</v>
      </c>
      <c r="N92" s="238"/>
      <c r="O92" s="239"/>
      <c r="P92" s="239"/>
      <c r="Q92" s="239"/>
      <c r="R92" s="239"/>
      <c r="S92" s="239"/>
      <c r="T92" s="239"/>
      <c r="U92" s="239"/>
      <c r="V92" s="239"/>
      <c r="W92" s="239"/>
      <c r="X92" s="240"/>
    </row>
    <row r="93" spans="2:24" ht="25.5" x14ac:dyDescent="0.2">
      <c r="B93" s="179" t="s">
        <v>174</v>
      </c>
      <c r="C93" s="304" t="s">
        <v>203</v>
      </c>
      <c r="D93" s="307" t="s">
        <v>203</v>
      </c>
      <c r="E93" s="308" t="s">
        <v>203</v>
      </c>
      <c r="F93" s="130">
        <v>0.7</v>
      </c>
      <c r="G93" s="180">
        <v>0.7</v>
      </c>
      <c r="H93" s="181" t="s">
        <v>171</v>
      </c>
      <c r="I93" s="132">
        <f>F93+6%</f>
        <v>0.76</v>
      </c>
      <c r="J93" s="132">
        <f t="shared" ref="J93" si="27">F93-6%</f>
        <v>0.6399999999999999</v>
      </c>
      <c r="K93" s="282" t="s">
        <v>74</v>
      </c>
      <c r="L93" s="134">
        <v>0.06</v>
      </c>
      <c r="N93" s="238"/>
      <c r="O93" s="239"/>
      <c r="P93" s="239"/>
      <c r="Q93" s="239"/>
      <c r="R93" s="239"/>
      <c r="S93" s="239"/>
      <c r="T93" s="239"/>
      <c r="U93" s="239"/>
      <c r="V93" s="239"/>
      <c r="W93" s="239"/>
      <c r="X93" s="240"/>
    </row>
    <row r="94" spans="2:24" x14ac:dyDescent="0.2">
      <c r="B94" s="182" t="s">
        <v>70</v>
      </c>
      <c r="C94" s="304" t="s">
        <v>203</v>
      </c>
      <c r="D94" s="307" t="s">
        <v>203</v>
      </c>
      <c r="E94" s="308" t="s">
        <v>203</v>
      </c>
      <c r="F94" s="130">
        <v>0.11</v>
      </c>
      <c r="G94" s="180">
        <v>0.11</v>
      </c>
      <c r="H94" s="181" t="s">
        <v>173</v>
      </c>
      <c r="I94" s="132">
        <f>IF(F94+5%&gt;20%,20%,F94+5%)</f>
        <v>0.16</v>
      </c>
      <c r="J94" s="132">
        <f>IF(F94+5%&gt;20%,15%,F94-5%)</f>
        <v>0.06</v>
      </c>
      <c r="K94" s="282" t="s">
        <v>78</v>
      </c>
      <c r="L94" s="134">
        <v>0.05</v>
      </c>
      <c r="N94" s="238"/>
      <c r="O94" s="239"/>
      <c r="P94" s="239"/>
      <c r="Q94" s="239"/>
      <c r="R94" s="239"/>
      <c r="S94" s="239"/>
      <c r="T94" s="239"/>
      <c r="U94" s="239"/>
      <c r="V94" s="239"/>
      <c r="W94" s="239"/>
      <c r="X94" s="240"/>
    </row>
    <row r="95" spans="2:24" x14ac:dyDescent="0.2">
      <c r="B95" s="182" t="s">
        <v>175</v>
      </c>
      <c r="C95" s="305" t="s">
        <v>203</v>
      </c>
      <c r="D95" s="316" t="s">
        <v>203</v>
      </c>
      <c r="E95" s="317" t="s">
        <v>203</v>
      </c>
      <c r="F95" s="140">
        <f>SUM(F91:F94)</f>
        <v>1.1700000000000002</v>
      </c>
      <c r="G95" s="140">
        <f>SUM(G91:G94)</f>
        <v>1.1700000000000002</v>
      </c>
      <c r="H95" s="183" t="s">
        <v>203</v>
      </c>
      <c r="I95" s="184" t="s">
        <v>203</v>
      </c>
      <c r="J95" s="184" t="s">
        <v>203</v>
      </c>
      <c r="K95" s="287" t="s">
        <v>203</v>
      </c>
      <c r="N95" s="238"/>
      <c r="O95" s="239"/>
      <c r="P95" s="239"/>
      <c r="Q95" s="239"/>
      <c r="R95" s="239"/>
      <c r="S95" s="239"/>
      <c r="T95" s="239"/>
      <c r="U95" s="239"/>
      <c r="V95" s="239"/>
      <c r="W95" s="239"/>
      <c r="X95" s="240"/>
    </row>
    <row r="96" spans="2:24" ht="13.5" thickBot="1" x14ac:dyDescent="0.25">
      <c r="B96" s="185" t="s">
        <v>176</v>
      </c>
      <c r="C96" s="306" t="s">
        <v>203</v>
      </c>
      <c r="D96" s="310" t="s">
        <v>203</v>
      </c>
      <c r="E96" s="311" t="s">
        <v>203</v>
      </c>
      <c r="F96" s="189">
        <v>0.08</v>
      </c>
      <c r="G96" s="190">
        <v>0.08</v>
      </c>
      <c r="H96" s="315" t="s">
        <v>171</v>
      </c>
      <c r="I96" s="285">
        <f t="shared" ref="I96" si="28">F96+6%</f>
        <v>0.14000000000000001</v>
      </c>
      <c r="J96" s="285">
        <f t="shared" ref="J96" si="29">F96-6%</f>
        <v>2.0000000000000004E-2</v>
      </c>
      <c r="K96" s="286" t="s">
        <v>79</v>
      </c>
      <c r="L96" s="134">
        <v>0.06</v>
      </c>
      <c r="N96" s="241"/>
      <c r="O96" s="242"/>
      <c r="P96" s="242"/>
      <c r="Q96" s="242"/>
      <c r="R96" s="242"/>
      <c r="S96" s="242"/>
      <c r="T96" s="242"/>
      <c r="U96" s="242"/>
      <c r="V96" s="242"/>
      <c r="W96" s="242"/>
      <c r="X96" s="243"/>
    </row>
    <row r="97" spans="2:24" ht="28.5" hidden="1" x14ac:dyDescent="0.2">
      <c r="B97" s="53" t="s">
        <v>187</v>
      </c>
      <c r="C97" s="172">
        <v>2E-3</v>
      </c>
      <c r="D97" s="172">
        <v>2E-3</v>
      </c>
      <c r="E97" s="172">
        <v>2E-3</v>
      </c>
      <c r="F97" s="191">
        <v>1.5E-3</v>
      </c>
    </row>
    <row r="99" spans="2:24" ht="13.5" thickBot="1" x14ac:dyDescent="0.25"/>
    <row r="100" spans="2:24" ht="13.5" thickBot="1" x14ac:dyDescent="0.25">
      <c r="B100" s="119" t="s">
        <v>204</v>
      </c>
      <c r="C100" s="244" t="s">
        <v>230</v>
      </c>
      <c r="D100" s="245"/>
      <c r="E100" s="246"/>
      <c r="F100" s="80" t="s">
        <v>205</v>
      </c>
    </row>
    <row r="101" spans="2:24" ht="26.25" thickBot="1" x14ac:dyDescent="0.25">
      <c r="B101" s="174" t="s">
        <v>161</v>
      </c>
      <c r="C101" s="175" t="s">
        <v>220</v>
      </c>
      <c r="D101" s="176" t="s">
        <v>221</v>
      </c>
      <c r="E101" s="177" t="s">
        <v>222</v>
      </c>
      <c r="F101" s="175" t="s">
        <v>165</v>
      </c>
      <c r="G101" s="178" t="s">
        <v>228</v>
      </c>
      <c r="H101" s="314" t="s">
        <v>166</v>
      </c>
      <c r="I101" s="176" t="s">
        <v>167</v>
      </c>
      <c r="J101" s="192" t="s">
        <v>203</v>
      </c>
      <c r="K101" s="283" t="s">
        <v>168</v>
      </c>
      <c r="N101" s="248" t="s">
        <v>169</v>
      </c>
      <c r="O101" s="249"/>
      <c r="P101" s="249"/>
      <c r="Q101" s="249"/>
      <c r="R101" s="249"/>
      <c r="S101" s="249"/>
      <c r="T101" s="249"/>
      <c r="U101" s="249"/>
      <c r="V101" s="249"/>
      <c r="W101" s="249"/>
      <c r="X101" s="250"/>
    </row>
    <row r="102" spans="2:24" ht="25.5" x14ac:dyDescent="0.2">
      <c r="B102" s="179" t="s">
        <v>170</v>
      </c>
      <c r="C102" s="205" t="s">
        <v>231</v>
      </c>
      <c r="D102" s="205" t="s">
        <v>231</v>
      </c>
      <c r="E102" s="205" t="s">
        <v>231</v>
      </c>
      <c r="F102" s="130">
        <v>0.19</v>
      </c>
      <c r="G102" s="180">
        <v>0.19</v>
      </c>
      <c r="H102" s="181" t="s">
        <v>171</v>
      </c>
      <c r="I102" s="132">
        <f>F102+6%</f>
        <v>0.25</v>
      </c>
      <c r="J102" s="132">
        <f>F102-6%</f>
        <v>0.13</v>
      </c>
      <c r="K102" s="281" t="s">
        <v>233</v>
      </c>
      <c r="L102" s="134">
        <v>0.06</v>
      </c>
      <c r="N102" s="238" t="s">
        <v>208</v>
      </c>
      <c r="O102" s="254"/>
      <c r="P102" s="254"/>
      <c r="Q102" s="254"/>
      <c r="R102" s="254"/>
      <c r="S102" s="254"/>
      <c r="T102" s="254"/>
      <c r="U102" s="254"/>
      <c r="V102" s="254"/>
      <c r="W102" s="254"/>
      <c r="X102" s="255"/>
    </row>
    <row r="103" spans="2:24" x14ac:dyDescent="0.2">
      <c r="B103" s="182" t="s">
        <v>172</v>
      </c>
      <c r="C103" s="304" t="s">
        <v>203</v>
      </c>
      <c r="D103" s="307" t="s">
        <v>203</v>
      </c>
      <c r="E103" s="308" t="s">
        <v>203</v>
      </c>
      <c r="F103" s="130">
        <v>0.3</v>
      </c>
      <c r="G103" s="180">
        <v>0.3</v>
      </c>
      <c r="H103" s="181" t="s">
        <v>173</v>
      </c>
      <c r="I103" s="132">
        <f>F103+5%</f>
        <v>0.35</v>
      </c>
      <c r="J103" s="132">
        <f>F103-5%</f>
        <v>0.25</v>
      </c>
      <c r="K103" s="282" t="s">
        <v>73</v>
      </c>
      <c r="L103" s="134">
        <v>0.05</v>
      </c>
      <c r="N103" s="253"/>
      <c r="O103" s="254"/>
      <c r="P103" s="254"/>
      <c r="Q103" s="254"/>
      <c r="R103" s="254"/>
      <c r="S103" s="254"/>
      <c r="T103" s="254"/>
      <c r="U103" s="254"/>
      <c r="V103" s="254"/>
      <c r="W103" s="254"/>
      <c r="X103" s="255"/>
    </row>
    <row r="104" spans="2:24" ht="25.5" x14ac:dyDescent="0.2">
      <c r="B104" s="179" t="s">
        <v>174</v>
      </c>
      <c r="C104" s="304" t="s">
        <v>203</v>
      </c>
      <c r="D104" s="307" t="s">
        <v>203</v>
      </c>
      <c r="E104" s="308" t="s">
        <v>203</v>
      </c>
      <c r="F104" s="130">
        <v>0.5</v>
      </c>
      <c r="G104" s="180">
        <v>0.5</v>
      </c>
      <c r="H104" s="181" t="s">
        <v>171</v>
      </c>
      <c r="I104" s="132">
        <f t="shared" ref="I104" si="30">F104+6%</f>
        <v>0.56000000000000005</v>
      </c>
      <c r="J104" s="132">
        <f t="shared" ref="J104" si="31">F104-6%</f>
        <v>0.44</v>
      </c>
      <c r="K104" s="282" t="s">
        <v>74</v>
      </c>
      <c r="L104" s="134">
        <v>0.06</v>
      </c>
      <c r="N104" s="253"/>
      <c r="O104" s="254"/>
      <c r="P104" s="254"/>
      <c r="Q104" s="254"/>
      <c r="R104" s="254"/>
      <c r="S104" s="254"/>
      <c r="T104" s="254"/>
      <c r="U104" s="254"/>
      <c r="V104" s="254"/>
      <c r="W104" s="254"/>
      <c r="X104" s="255"/>
    </row>
    <row r="105" spans="2:24" x14ac:dyDescent="0.2">
      <c r="B105" s="182" t="s">
        <v>70</v>
      </c>
      <c r="C105" s="304" t="s">
        <v>203</v>
      </c>
      <c r="D105" s="307" t="s">
        <v>203</v>
      </c>
      <c r="E105" s="308" t="s">
        <v>203</v>
      </c>
      <c r="F105" s="130">
        <v>0.15</v>
      </c>
      <c r="G105" s="180">
        <v>0.15</v>
      </c>
      <c r="H105" s="181" t="s">
        <v>173</v>
      </c>
      <c r="I105" s="132">
        <f>G105+5%</f>
        <v>0.2</v>
      </c>
      <c r="J105" s="132">
        <f>G105-5%</f>
        <v>9.9999999999999992E-2</v>
      </c>
      <c r="K105" s="282" t="s">
        <v>78</v>
      </c>
      <c r="L105" s="134">
        <v>0.05</v>
      </c>
      <c r="N105" s="253"/>
      <c r="O105" s="254"/>
      <c r="P105" s="254"/>
      <c r="Q105" s="254"/>
      <c r="R105" s="254"/>
      <c r="S105" s="254"/>
      <c r="T105" s="254"/>
      <c r="U105" s="254"/>
      <c r="V105" s="254"/>
      <c r="W105" s="254"/>
      <c r="X105" s="255"/>
    </row>
    <row r="106" spans="2:24" x14ac:dyDescent="0.2">
      <c r="B106" s="182" t="s">
        <v>175</v>
      </c>
      <c r="C106" s="305" t="s">
        <v>203</v>
      </c>
      <c r="D106" s="316" t="s">
        <v>203</v>
      </c>
      <c r="E106" s="317" t="s">
        <v>203</v>
      </c>
      <c r="F106" s="140">
        <f>SUM(F102:F105)</f>
        <v>1.1399999999999999</v>
      </c>
      <c r="G106" s="140">
        <f>SUM(G102:G105)</f>
        <v>1.1399999999999999</v>
      </c>
      <c r="H106" s="183" t="s">
        <v>203</v>
      </c>
      <c r="I106" s="184" t="s">
        <v>203</v>
      </c>
      <c r="J106" s="184" t="s">
        <v>203</v>
      </c>
      <c r="K106" s="287" t="s">
        <v>203</v>
      </c>
      <c r="N106" s="253"/>
      <c r="O106" s="254"/>
      <c r="P106" s="254"/>
      <c r="Q106" s="254"/>
      <c r="R106" s="254"/>
      <c r="S106" s="254"/>
      <c r="T106" s="254"/>
      <c r="U106" s="254"/>
      <c r="V106" s="254"/>
      <c r="W106" s="254"/>
      <c r="X106" s="255"/>
    </row>
    <row r="107" spans="2:24" ht="36.75" customHeight="1" thickBot="1" x14ac:dyDescent="0.25">
      <c r="B107" s="185" t="s">
        <v>176</v>
      </c>
      <c r="C107" s="306" t="s">
        <v>203</v>
      </c>
      <c r="D107" s="310" t="s">
        <v>203</v>
      </c>
      <c r="E107" s="311" t="s">
        <v>203</v>
      </c>
      <c r="F107" s="189">
        <v>0.25</v>
      </c>
      <c r="G107" s="190">
        <v>0.25</v>
      </c>
      <c r="H107" s="315" t="s">
        <v>171</v>
      </c>
      <c r="I107" s="285">
        <f t="shared" ref="I107" si="32">F107+6%</f>
        <v>0.31</v>
      </c>
      <c r="J107" s="285">
        <f t="shared" ref="J107" si="33">F107-6%</f>
        <v>0.19</v>
      </c>
      <c r="K107" s="286" t="s">
        <v>79</v>
      </c>
      <c r="L107" s="134">
        <v>0.06</v>
      </c>
      <c r="N107" s="256"/>
      <c r="O107" s="257"/>
      <c r="P107" s="257"/>
      <c r="Q107" s="257"/>
      <c r="R107" s="257"/>
      <c r="S107" s="257"/>
      <c r="T107" s="257"/>
      <c r="U107" s="257"/>
      <c r="V107" s="257"/>
      <c r="W107" s="257"/>
      <c r="X107" s="258"/>
    </row>
    <row r="108" spans="2:24" ht="28.5" hidden="1" x14ac:dyDescent="0.2">
      <c r="B108" s="53" t="s">
        <v>187</v>
      </c>
      <c r="C108" s="172">
        <v>2.3999999999999998E-3</v>
      </c>
      <c r="D108" s="172">
        <v>2.3999999999999998E-3</v>
      </c>
      <c r="E108" s="172">
        <v>2E-3</v>
      </c>
      <c r="F108" s="191">
        <v>1.5E-3</v>
      </c>
    </row>
    <row r="110" spans="2:24" ht="13.5" thickBot="1" x14ac:dyDescent="0.25"/>
    <row r="111" spans="2:24" ht="13.5" thickBot="1" x14ac:dyDescent="0.25">
      <c r="B111" s="119" t="s">
        <v>180</v>
      </c>
      <c r="C111" s="244" t="s">
        <v>230</v>
      </c>
      <c r="D111" s="245"/>
      <c r="E111" s="246"/>
    </row>
    <row r="112" spans="2:24" ht="26.25" customHeight="1" thickBot="1" x14ac:dyDescent="0.25">
      <c r="B112" s="174" t="s">
        <v>161</v>
      </c>
      <c r="C112" s="175" t="s">
        <v>180</v>
      </c>
      <c r="D112" s="192" t="s">
        <v>203</v>
      </c>
      <c r="E112" s="320" t="s">
        <v>235</v>
      </c>
      <c r="F112" s="175" t="s">
        <v>165</v>
      </c>
      <c r="G112" s="175" t="s">
        <v>228</v>
      </c>
      <c r="H112" s="200" t="s">
        <v>166</v>
      </c>
      <c r="I112" s="319" t="s">
        <v>167</v>
      </c>
      <c r="J112" s="321" t="s">
        <v>236</v>
      </c>
      <c r="K112" s="283" t="s">
        <v>168</v>
      </c>
      <c r="N112" s="248" t="s">
        <v>169</v>
      </c>
      <c r="O112" s="249"/>
      <c r="P112" s="249"/>
      <c r="Q112" s="249"/>
      <c r="R112" s="249"/>
      <c r="S112" s="249"/>
      <c r="T112" s="249"/>
      <c r="U112" s="249"/>
      <c r="V112" s="249"/>
      <c r="W112" s="249"/>
      <c r="X112" s="250"/>
    </row>
    <row r="113" spans="2:24" ht="25.5" customHeight="1" x14ac:dyDescent="0.2">
      <c r="B113" s="179" t="s">
        <v>170</v>
      </c>
      <c r="C113" s="127">
        <v>0.80530000000000002</v>
      </c>
      <c r="D113" s="322" t="s">
        <v>203</v>
      </c>
      <c r="E113" s="323" t="s">
        <v>203</v>
      </c>
      <c r="F113" s="130">
        <v>0.81</v>
      </c>
      <c r="G113" s="130">
        <v>0.95</v>
      </c>
      <c r="H113" s="131" t="s">
        <v>171</v>
      </c>
      <c r="I113" s="132">
        <f>G113+6%</f>
        <v>1.01</v>
      </c>
      <c r="J113" s="132">
        <f>G113-6%</f>
        <v>0.8899999999999999</v>
      </c>
      <c r="K113" s="281" t="s">
        <v>130</v>
      </c>
      <c r="L113" s="134">
        <v>0.06</v>
      </c>
      <c r="N113" s="235" t="s">
        <v>129</v>
      </c>
      <c r="O113" s="236"/>
      <c r="P113" s="236"/>
      <c r="Q113" s="236"/>
      <c r="R113" s="236"/>
      <c r="S113" s="236"/>
      <c r="T113" s="236"/>
      <c r="U113" s="236"/>
      <c r="V113" s="236"/>
      <c r="W113" s="236"/>
      <c r="X113" s="237"/>
    </row>
    <row r="114" spans="2:24" ht="14.25" customHeight="1" x14ac:dyDescent="0.2">
      <c r="B114" s="182" t="s">
        <v>172</v>
      </c>
      <c r="C114" s="127">
        <v>0.20880000000000001</v>
      </c>
      <c r="D114" s="322" t="s">
        <v>203</v>
      </c>
      <c r="E114" s="323" t="s">
        <v>203</v>
      </c>
      <c r="F114" s="130">
        <v>0.2</v>
      </c>
      <c r="G114" s="130">
        <v>0.3</v>
      </c>
      <c r="H114" s="131" t="s">
        <v>173</v>
      </c>
      <c r="I114" s="132">
        <f>F114+5%</f>
        <v>0.25</v>
      </c>
      <c r="J114" s="132">
        <f>F114-5%</f>
        <v>0.15000000000000002</v>
      </c>
      <c r="K114" s="282" t="s">
        <v>73</v>
      </c>
      <c r="L114" s="134">
        <v>0.05</v>
      </c>
      <c r="N114" s="238"/>
      <c r="O114" s="239"/>
      <c r="P114" s="239"/>
      <c r="Q114" s="239"/>
      <c r="R114" s="239"/>
      <c r="S114" s="239"/>
      <c r="T114" s="239"/>
      <c r="U114" s="239"/>
      <c r="V114" s="239"/>
      <c r="W114" s="239"/>
      <c r="X114" s="240"/>
    </row>
    <row r="115" spans="2:24" ht="25.5" x14ac:dyDescent="0.2">
      <c r="B115" s="179" t="s">
        <v>174</v>
      </c>
      <c r="C115" s="127">
        <v>0.14729999999999999</v>
      </c>
      <c r="D115" s="322" t="s">
        <v>203</v>
      </c>
      <c r="E115" s="323" t="s">
        <v>203</v>
      </c>
      <c r="F115" s="130">
        <v>0.15</v>
      </c>
      <c r="G115" s="130">
        <v>0.06</v>
      </c>
      <c r="H115" s="131" t="s">
        <v>171</v>
      </c>
      <c r="I115" s="132">
        <f>G115+6%</f>
        <v>0.12</v>
      </c>
      <c r="J115" s="132">
        <f>G115-6%</f>
        <v>0</v>
      </c>
      <c r="K115" s="282" t="s">
        <v>74</v>
      </c>
      <c r="L115" s="134">
        <v>0.06</v>
      </c>
      <c r="N115" s="238"/>
      <c r="O115" s="239"/>
      <c r="P115" s="239"/>
      <c r="Q115" s="239"/>
      <c r="R115" s="239"/>
      <c r="S115" s="239"/>
      <c r="T115" s="239"/>
      <c r="U115" s="239"/>
      <c r="V115" s="239"/>
      <c r="W115" s="239"/>
      <c r="X115" s="240"/>
    </row>
    <row r="116" spans="2:24" ht="25.5" x14ac:dyDescent="0.2">
      <c r="B116" s="179" t="s">
        <v>67</v>
      </c>
      <c r="C116" s="127">
        <v>0</v>
      </c>
      <c r="D116" s="322" t="s">
        <v>203</v>
      </c>
      <c r="E116" s="323" t="s">
        <v>203</v>
      </c>
      <c r="F116" s="130">
        <v>0.05</v>
      </c>
      <c r="G116" s="130">
        <v>0.05</v>
      </c>
      <c r="H116" s="131" t="s">
        <v>173</v>
      </c>
      <c r="I116" s="132">
        <f t="shared" ref="I116:I117" si="34">F116+5%</f>
        <v>0.1</v>
      </c>
      <c r="J116" s="132">
        <f>G116-5%</f>
        <v>0</v>
      </c>
      <c r="K116" s="281" t="s">
        <v>76</v>
      </c>
      <c r="L116" s="134"/>
      <c r="N116" s="238"/>
      <c r="O116" s="239"/>
      <c r="P116" s="239"/>
      <c r="Q116" s="239"/>
      <c r="R116" s="239"/>
      <c r="S116" s="239"/>
      <c r="T116" s="239"/>
      <c r="U116" s="239"/>
      <c r="V116" s="239"/>
      <c r="W116" s="239"/>
      <c r="X116" s="240"/>
    </row>
    <row r="117" spans="2:24" ht="14.25" customHeight="1" x14ac:dyDescent="0.2">
      <c r="B117" s="179" t="s">
        <v>68</v>
      </c>
      <c r="C117" s="127">
        <v>0</v>
      </c>
      <c r="D117" s="322" t="s">
        <v>203</v>
      </c>
      <c r="E117" s="323" t="s">
        <v>203</v>
      </c>
      <c r="F117" s="130">
        <v>0.05</v>
      </c>
      <c r="G117" s="130">
        <v>0.05</v>
      </c>
      <c r="H117" s="131" t="s">
        <v>173</v>
      </c>
      <c r="I117" s="132">
        <f t="shared" si="34"/>
        <v>0.1</v>
      </c>
      <c r="J117" s="132">
        <f t="shared" ref="J117" si="35">F117-5%</f>
        <v>0</v>
      </c>
      <c r="K117" s="282" t="s">
        <v>77</v>
      </c>
      <c r="L117" s="134"/>
      <c r="N117" s="238"/>
      <c r="O117" s="239"/>
      <c r="P117" s="239"/>
      <c r="Q117" s="239"/>
      <c r="R117" s="239"/>
      <c r="S117" s="239"/>
      <c r="T117" s="239"/>
      <c r="U117" s="239"/>
      <c r="V117" s="239"/>
      <c r="W117" s="239"/>
      <c r="X117" s="240"/>
    </row>
    <row r="118" spans="2:24" ht="14.25" customHeight="1" x14ac:dyDescent="0.2">
      <c r="B118" s="182" t="s">
        <v>69</v>
      </c>
      <c r="C118" s="127">
        <v>0</v>
      </c>
      <c r="D118" s="322" t="s">
        <v>203</v>
      </c>
      <c r="E118" s="323" t="s">
        <v>203</v>
      </c>
      <c r="F118" s="130">
        <v>0.05</v>
      </c>
      <c r="G118" s="130">
        <v>0.05</v>
      </c>
      <c r="H118" s="131" t="s">
        <v>173</v>
      </c>
      <c r="I118" s="132">
        <f>F118+5%</f>
        <v>0.1</v>
      </c>
      <c r="J118" s="132">
        <f>F118-5%</f>
        <v>0</v>
      </c>
      <c r="K118" s="282" t="s">
        <v>78</v>
      </c>
      <c r="L118" s="134"/>
      <c r="N118" s="238"/>
      <c r="O118" s="239"/>
      <c r="P118" s="239"/>
      <c r="Q118" s="239"/>
      <c r="R118" s="239"/>
      <c r="S118" s="239"/>
      <c r="T118" s="239"/>
      <c r="U118" s="239"/>
      <c r="V118" s="239"/>
      <c r="W118" s="239"/>
      <c r="X118" s="240"/>
    </row>
    <row r="119" spans="2:24" ht="14.25" customHeight="1" x14ac:dyDescent="0.2">
      <c r="B119" s="182" t="s">
        <v>107</v>
      </c>
      <c r="C119" s="127">
        <v>0</v>
      </c>
      <c r="D119" s="322" t="s">
        <v>203</v>
      </c>
      <c r="E119" s="323" t="s">
        <v>203</v>
      </c>
      <c r="F119" s="130">
        <v>0.05</v>
      </c>
      <c r="G119" s="130">
        <v>0.05</v>
      </c>
      <c r="H119" s="131" t="s">
        <v>173</v>
      </c>
      <c r="I119" s="132">
        <f>F119+5%</f>
        <v>0.1</v>
      </c>
      <c r="J119" s="132">
        <f>F119-5%</f>
        <v>0</v>
      </c>
      <c r="K119" s="282" t="s">
        <v>78</v>
      </c>
      <c r="L119" s="134">
        <v>0.05</v>
      </c>
      <c r="N119" s="238"/>
      <c r="O119" s="239"/>
      <c r="P119" s="239"/>
      <c r="Q119" s="239"/>
      <c r="R119" s="239"/>
      <c r="S119" s="239"/>
      <c r="T119" s="239"/>
      <c r="U119" s="239"/>
      <c r="V119" s="239"/>
      <c r="W119" s="239"/>
      <c r="X119" s="240"/>
    </row>
    <row r="120" spans="2:24" ht="14.25" customHeight="1" x14ac:dyDescent="0.2">
      <c r="B120" s="182" t="s">
        <v>70</v>
      </c>
      <c r="C120" s="127">
        <v>5.3499999999999999E-2</v>
      </c>
      <c r="D120" s="322" t="s">
        <v>203</v>
      </c>
      <c r="E120" s="323" t="s">
        <v>203</v>
      </c>
      <c r="F120" s="130">
        <v>0.05</v>
      </c>
      <c r="G120" s="130">
        <v>0.12</v>
      </c>
      <c r="H120" s="131" t="s">
        <v>173</v>
      </c>
      <c r="I120" s="132">
        <f>G120+5%</f>
        <v>0.16999999999999998</v>
      </c>
      <c r="J120" s="132">
        <f>G120-5%</f>
        <v>6.9999999999999993E-2</v>
      </c>
      <c r="K120" s="282" t="s">
        <v>78</v>
      </c>
      <c r="L120" s="134"/>
      <c r="N120" s="238"/>
      <c r="O120" s="239"/>
      <c r="P120" s="239"/>
      <c r="Q120" s="239"/>
      <c r="R120" s="239"/>
      <c r="S120" s="239"/>
      <c r="T120" s="239"/>
      <c r="U120" s="239"/>
      <c r="V120" s="239"/>
      <c r="W120" s="239"/>
      <c r="X120" s="240"/>
    </row>
    <row r="121" spans="2:24" ht="14.25" customHeight="1" x14ac:dyDescent="0.2">
      <c r="B121" s="182" t="s">
        <v>71</v>
      </c>
      <c r="C121" s="127">
        <v>0</v>
      </c>
      <c r="D121" s="322" t="s">
        <v>203</v>
      </c>
      <c r="E121" s="323" t="s">
        <v>203</v>
      </c>
      <c r="F121" s="130">
        <v>0.05</v>
      </c>
      <c r="G121" s="130">
        <v>0.05</v>
      </c>
      <c r="H121" s="131" t="s">
        <v>173</v>
      </c>
      <c r="I121" s="132">
        <f t="shared" ref="I121" si="36">F121+5%</f>
        <v>0.1</v>
      </c>
      <c r="J121" s="132">
        <f t="shared" ref="J121" si="37">F121-5%</f>
        <v>0</v>
      </c>
      <c r="K121" s="287" t="s">
        <v>203</v>
      </c>
      <c r="N121" s="238"/>
      <c r="O121" s="239"/>
      <c r="P121" s="239"/>
      <c r="Q121" s="239"/>
      <c r="R121" s="239"/>
      <c r="S121" s="239"/>
      <c r="T121" s="239"/>
      <c r="U121" s="239"/>
      <c r="V121" s="239"/>
      <c r="W121" s="239"/>
      <c r="X121" s="240"/>
    </row>
    <row r="122" spans="2:24" ht="14.25" customHeight="1" x14ac:dyDescent="0.2">
      <c r="B122" s="182" t="s">
        <v>175</v>
      </c>
      <c r="C122" s="137">
        <f>SUM(C113:C121)</f>
        <v>1.2149000000000001</v>
      </c>
      <c r="D122" s="324" t="s">
        <v>203</v>
      </c>
      <c r="E122" s="325" t="s">
        <v>203</v>
      </c>
      <c r="F122" s="140">
        <v>1.8000000000000003</v>
      </c>
      <c r="G122" s="140">
        <f>SUM(G113:G121)</f>
        <v>1.6800000000000004</v>
      </c>
      <c r="H122" s="184" t="s">
        <v>203</v>
      </c>
      <c r="I122" s="184" t="s">
        <v>203</v>
      </c>
      <c r="J122" s="184" t="s">
        <v>203</v>
      </c>
      <c r="K122" s="287" t="s">
        <v>203</v>
      </c>
      <c r="L122" s="134">
        <v>0.06</v>
      </c>
      <c r="N122" s="238"/>
      <c r="O122" s="239"/>
      <c r="P122" s="239"/>
      <c r="Q122" s="239"/>
      <c r="R122" s="239"/>
      <c r="S122" s="239"/>
      <c r="T122" s="239"/>
      <c r="U122" s="239"/>
      <c r="V122" s="239"/>
      <c r="W122" s="239"/>
      <c r="X122" s="240"/>
    </row>
    <row r="123" spans="2:24" ht="15" customHeight="1" thickBot="1" x14ac:dyDescent="0.25">
      <c r="B123" s="185" t="s">
        <v>176</v>
      </c>
      <c r="C123" s="186">
        <v>0.29449999999999998</v>
      </c>
      <c r="D123" s="326" t="s">
        <v>203</v>
      </c>
      <c r="E123" s="327" t="s">
        <v>203</v>
      </c>
      <c r="F123" s="189">
        <v>0.3</v>
      </c>
      <c r="G123" s="189">
        <v>0.3</v>
      </c>
      <c r="H123" s="284" t="s">
        <v>171</v>
      </c>
      <c r="I123" s="285">
        <f t="shared" ref="I123" si="38">F123+6%</f>
        <v>0.36</v>
      </c>
      <c r="J123" s="285">
        <f t="shared" ref="J123" si="39">F123-6%</f>
        <v>0.24</v>
      </c>
      <c r="K123" s="286" t="s">
        <v>79</v>
      </c>
      <c r="N123" s="241"/>
      <c r="O123" s="242"/>
      <c r="P123" s="242"/>
      <c r="Q123" s="242"/>
      <c r="R123" s="242"/>
      <c r="S123" s="242"/>
      <c r="T123" s="242"/>
      <c r="U123" s="242"/>
      <c r="V123" s="242"/>
      <c r="W123" s="242"/>
      <c r="X123" s="243"/>
    </row>
    <row r="124" spans="2:24" ht="29.25" hidden="1" thickBot="1" x14ac:dyDescent="0.25">
      <c r="B124" s="53" t="s">
        <v>187</v>
      </c>
      <c r="C124" s="172">
        <v>2E-3</v>
      </c>
    </row>
    <row r="126" spans="2:24" ht="13.5" thickBot="1" x14ac:dyDescent="0.25"/>
    <row r="127" spans="2:24" ht="13.5" thickBot="1" x14ac:dyDescent="0.25">
      <c r="B127" s="119" t="s">
        <v>181</v>
      </c>
      <c r="C127" s="244" t="s">
        <v>230</v>
      </c>
      <c r="D127" s="245"/>
      <c r="E127" s="246"/>
    </row>
    <row r="128" spans="2:24" ht="26.25" thickBot="1" x14ac:dyDescent="0.25">
      <c r="B128" s="174" t="s">
        <v>161</v>
      </c>
      <c r="C128" s="175" t="s">
        <v>181</v>
      </c>
      <c r="D128" s="192" t="s">
        <v>203</v>
      </c>
      <c r="E128" s="320" t="s">
        <v>235</v>
      </c>
      <c r="F128" s="175" t="s">
        <v>165</v>
      </c>
      <c r="G128" s="175" t="s">
        <v>228</v>
      </c>
      <c r="H128" s="200" t="s">
        <v>166</v>
      </c>
      <c r="I128" s="176" t="s">
        <v>167</v>
      </c>
      <c r="J128" s="192" t="s">
        <v>236</v>
      </c>
      <c r="K128" s="283" t="s">
        <v>168</v>
      </c>
      <c r="N128" s="248" t="s">
        <v>169</v>
      </c>
      <c r="O128" s="249"/>
      <c r="P128" s="249"/>
      <c r="Q128" s="249"/>
      <c r="R128" s="249"/>
      <c r="S128" s="249"/>
      <c r="T128" s="249"/>
      <c r="U128" s="249"/>
      <c r="V128" s="249"/>
      <c r="W128" s="249"/>
      <c r="X128" s="250"/>
    </row>
    <row r="129" spans="2:24" ht="25.5" x14ac:dyDescent="0.2">
      <c r="B129" s="179" t="s">
        <v>170</v>
      </c>
      <c r="C129" s="127">
        <v>0.8296</v>
      </c>
      <c r="D129" s="322" t="s">
        <v>203</v>
      </c>
      <c r="E129" s="323" t="s">
        <v>203</v>
      </c>
      <c r="F129" s="130">
        <v>0.8</v>
      </c>
      <c r="G129" s="130">
        <v>0.94</v>
      </c>
      <c r="H129" s="131" t="s">
        <v>171</v>
      </c>
      <c r="I129" s="132">
        <f>G129+6%</f>
        <v>1</v>
      </c>
      <c r="J129" s="132">
        <f>G129-6%</f>
        <v>0.87999999999999989</v>
      </c>
      <c r="K129" s="281" t="s">
        <v>178</v>
      </c>
      <c r="L129" s="134">
        <v>0.06</v>
      </c>
      <c r="N129" s="235" t="s">
        <v>53</v>
      </c>
      <c r="O129" s="236"/>
      <c r="P129" s="236"/>
      <c r="Q129" s="236"/>
      <c r="R129" s="236"/>
      <c r="S129" s="236"/>
      <c r="T129" s="236"/>
      <c r="U129" s="236"/>
      <c r="V129" s="236"/>
      <c r="W129" s="236"/>
      <c r="X129" s="237"/>
    </row>
    <row r="130" spans="2:24" x14ac:dyDescent="0.2">
      <c r="B130" s="182" t="s">
        <v>172</v>
      </c>
      <c r="C130" s="127">
        <v>0.25159999999999999</v>
      </c>
      <c r="D130" s="322" t="s">
        <v>203</v>
      </c>
      <c r="E130" s="323" t="s">
        <v>203</v>
      </c>
      <c r="F130" s="130">
        <v>0.25</v>
      </c>
      <c r="G130" s="130">
        <v>0.25</v>
      </c>
      <c r="H130" s="131" t="s">
        <v>173</v>
      </c>
      <c r="I130" s="132">
        <f>F130+5%</f>
        <v>0.3</v>
      </c>
      <c r="J130" s="132">
        <f>F130-5%</f>
        <v>0.2</v>
      </c>
      <c r="K130" s="282" t="s">
        <v>73</v>
      </c>
      <c r="L130" s="134">
        <v>0.05</v>
      </c>
      <c r="N130" s="238"/>
      <c r="O130" s="239"/>
      <c r="P130" s="239"/>
      <c r="Q130" s="239"/>
      <c r="R130" s="239"/>
      <c r="S130" s="239"/>
      <c r="T130" s="239"/>
      <c r="U130" s="239"/>
      <c r="V130" s="239"/>
      <c r="W130" s="239"/>
      <c r="X130" s="240"/>
    </row>
    <row r="131" spans="2:24" ht="25.5" x14ac:dyDescent="0.2">
      <c r="B131" s="179" t="s">
        <v>174</v>
      </c>
      <c r="C131" s="127">
        <v>0.1404</v>
      </c>
      <c r="D131" s="322" t="s">
        <v>203</v>
      </c>
      <c r="E131" s="323" t="s">
        <v>203</v>
      </c>
      <c r="F131" s="130">
        <v>0.14000000000000001</v>
      </c>
      <c r="G131" s="130">
        <v>0.14000000000000001</v>
      </c>
      <c r="H131" s="131" t="s">
        <v>171</v>
      </c>
      <c r="I131" s="132">
        <f t="shared" ref="I131" si="40">F131+6%</f>
        <v>0.2</v>
      </c>
      <c r="J131" s="132">
        <f t="shared" ref="J131" si="41">F131-6%</f>
        <v>8.0000000000000016E-2</v>
      </c>
      <c r="K131" s="282" t="s">
        <v>74</v>
      </c>
      <c r="L131" s="134">
        <v>0.06</v>
      </c>
      <c r="N131" s="238"/>
      <c r="O131" s="239"/>
      <c r="P131" s="239"/>
      <c r="Q131" s="239"/>
      <c r="R131" s="239"/>
      <c r="S131" s="239"/>
      <c r="T131" s="239"/>
      <c r="U131" s="239"/>
      <c r="V131" s="239"/>
      <c r="W131" s="239"/>
      <c r="X131" s="240"/>
    </row>
    <row r="132" spans="2:24" x14ac:dyDescent="0.2">
      <c r="B132" s="182" t="s">
        <v>70</v>
      </c>
      <c r="C132" s="127">
        <v>0.1497</v>
      </c>
      <c r="D132" s="322" t="s">
        <v>203</v>
      </c>
      <c r="E132" s="323" t="s">
        <v>203</v>
      </c>
      <c r="F132" s="130">
        <v>0.15</v>
      </c>
      <c r="G132" s="130">
        <v>0.15</v>
      </c>
      <c r="H132" s="131" t="s">
        <v>173</v>
      </c>
      <c r="I132" s="168">
        <f>F132+5%</f>
        <v>0.2</v>
      </c>
      <c r="J132" s="168">
        <f>F132-5%</f>
        <v>9.9999999999999992E-2</v>
      </c>
      <c r="K132" s="282" t="s">
        <v>78</v>
      </c>
      <c r="L132" s="134">
        <v>0.05</v>
      </c>
      <c r="N132" s="238"/>
      <c r="O132" s="239"/>
      <c r="P132" s="239"/>
      <c r="Q132" s="239"/>
      <c r="R132" s="239"/>
      <c r="S132" s="239"/>
      <c r="T132" s="239"/>
      <c r="U132" s="239"/>
      <c r="V132" s="239"/>
      <c r="W132" s="239"/>
      <c r="X132" s="240"/>
    </row>
    <row r="133" spans="2:24" x14ac:dyDescent="0.2">
      <c r="B133" s="182" t="s">
        <v>175</v>
      </c>
      <c r="C133" s="137">
        <f>SUM(C129:C132)</f>
        <v>1.3713</v>
      </c>
      <c r="D133" s="324" t="s">
        <v>203</v>
      </c>
      <c r="E133" s="325" t="s">
        <v>203</v>
      </c>
      <c r="F133" s="140">
        <v>1</v>
      </c>
      <c r="G133" s="140">
        <f>SUM(G129:G132)</f>
        <v>1.48</v>
      </c>
      <c r="H133" s="184" t="s">
        <v>203</v>
      </c>
      <c r="I133" s="184" t="s">
        <v>203</v>
      </c>
      <c r="J133" s="184" t="s">
        <v>203</v>
      </c>
      <c r="K133" s="287" t="s">
        <v>203</v>
      </c>
      <c r="N133" s="238"/>
      <c r="O133" s="239"/>
      <c r="P133" s="239"/>
      <c r="Q133" s="239"/>
      <c r="R133" s="239"/>
      <c r="S133" s="239"/>
      <c r="T133" s="239"/>
      <c r="U133" s="239"/>
      <c r="V133" s="239"/>
      <c r="W133" s="239"/>
      <c r="X133" s="240"/>
    </row>
    <row r="134" spans="2:24" ht="13.5" thickBot="1" x14ac:dyDescent="0.25">
      <c r="B134" s="185" t="s">
        <v>176</v>
      </c>
      <c r="C134" s="186">
        <v>0.2354</v>
      </c>
      <c r="D134" s="326" t="s">
        <v>203</v>
      </c>
      <c r="E134" s="327" t="s">
        <v>203</v>
      </c>
      <c r="F134" s="189">
        <v>0.24</v>
      </c>
      <c r="G134" s="189">
        <v>0.24</v>
      </c>
      <c r="H134" s="284" t="s">
        <v>171</v>
      </c>
      <c r="I134" s="285">
        <f t="shared" ref="I134" si="42">F134+6%</f>
        <v>0.3</v>
      </c>
      <c r="J134" s="285">
        <f t="shared" ref="J134" si="43">F134-6%</f>
        <v>0.18</v>
      </c>
      <c r="K134" s="286" t="s">
        <v>79</v>
      </c>
      <c r="L134" s="134">
        <v>0.06</v>
      </c>
      <c r="N134" s="241"/>
      <c r="O134" s="242"/>
      <c r="P134" s="242"/>
      <c r="Q134" s="242"/>
      <c r="R134" s="242"/>
      <c r="S134" s="242"/>
      <c r="T134" s="242"/>
      <c r="U134" s="242"/>
      <c r="V134" s="242"/>
      <c r="W134" s="242"/>
      <c r="X134" s="243"/>
    </row>
    <row r="135" spans="2:24" ht="28.5" hidden="1" x14ac:dyDescent="0.2">
      <c r="B135" s="53" t="s">
        <v>187</v>
      </c>
      <c r="C135" s="172">
        <v>1.5E-3</v>
      </c>
    </row>
    <row r="137" spans="2:24" ht="13.5" thickBot="1" x14ac:dyDescent="0.25"/>
    <row r="138" spans="2:24" ht="13.5" thickBot="1" x14ac:dyDescent="0.25">
      <c r="B138" s="119" t="s">
        <v>182</v>
      </c>
      <c r="C138" s="244" t="s">
        <v>230</v>
      </c>
      <c r="D138" s="245"/>
      <c r="E138" s="246"/>
    </row>
    <row r="139" spans="2:24" ht="26.25" thickBot="1" x14ac:dyDescent="0.25">
      <c r="B139" s="174" t="s">
        <v>161</v>
      </c>
      <c r="C139" s="175" t="s">
        <v>182</v>
      </c>
      <c r="D139" s="192" t="s">
        <v>203</v>
      </c>
      <c r="E139" s="320" t="s">
        <v>235</v>
      </c>
      <c r="F139" s="175" t="s">
        <v>165</v>
      </c>
      <c r="G139" s="175" t="s">
        <v>228</v>
      </c>
      <c r="H139" s="200" t="s">
        <v>166</v>
      </c>
      <c r="I139" s="176" t="s">
        <v>167</v>
      </c>
      <c r="J139" s="192" t="s">
        <v>236</v>
      </c>
      <c r="K139" s="283" t="s">
        <v>168</v>
      </c>
      <c r="N139" s="248" t="s">
        <v>169</v>
      </c>
      <c r="O139" s="249"/>
      <c r="P139" s="249"/>
      <c r="Q139" s="249"/>
      <c r="R139" s="249"/>
      <c r="S139" s="249"/>
      <c r="T139" s="249"/>
      <c r="U139" s="249"/>
      <c r="V139" s="249"/>
      <c r="W139" s="249"/>
      <c r="X139" s="250"/>
    </row>
    <row r="140" spans="2:24" ht="25.5" x14ac:dyDescent="0.2">
      <c r="B140" s="179" t="s">
        <v>170</v>
      </c>
      <c r="C140" s="127">
        <v>0.17080000000000001</v>
      </c>
      <c r="D140" s="322" t="s">
        <v>203</v>
      </c>
      <c r="E140" s="323" t="s">
        <v>203</v>
      </c>
      <c r="F140" s="130">
        <v>0.17</v>
      </c>
      <c r="G140" s="130">
        <v>0.2</v>
      </c>
      <c r="H140" s="131" t="s">
        <v>171</v>
      </c>
      <c r="I140" s="132">
        <f>G140+6%</f>
        <v>0.26</v>
      </c>
      <c r="J140" s="132">
        <f>G140-6%</f>
        <v>0.14000000000000001</v>
      </c>
      <c r="K140" s="281" t="s">
        <v>183</v>
      </c>
      <c r="L140" s="134">
        <v>0.06</v>
      </c>
      <c r="N140" s="235" t="s">
        <v>54</v>
      </c>
      <c r="O140" s="236"/>
      <c r="P140" s="236"/>
      <c r="Q140" s="236"/>
      <c r="R140" s="236"/>
      <c r="S140" s="236"/>
      <c r="T140" s="236"/>
      <c r="U140" s="236"/>
      <c r="V140" s="236"/>
      <c r="W140" s="236"/>
      <c r="X140" s="237"/>
    </row>
    <row r="141" spans="2:24" x14ac:dyDescent="0.2">
      <c r="B141" s="182" t="s">
        <v>172</v>
      </c>
      <c r="C141" s="127">
        <v>0.25990000000000002</v>
      </c>
      <c r="D141" s="322" t="s">
        <v>203</v>
      </c>
      <c r="E141" s="323" t="s">
        <v>203</v>
      </c>
      <c r="F141" s="130">
        <v>0.26</v>
      </c>
      <c r="G141" s="130">
        <v>0.25</v>
      </c>
      <c r="H141" s="131" t="s">
        <v>173</v>
      </c>
      <c r="I141" s="132">
        <f>G141+5%</f>
        <v>0.3</v>
      </c>
      <c r="J141" s="132">
        <f>G141-5%</f>
        <v>0.2</v>
      </c>
      <c r="K141" s="282" t="s">
        <v>184</v>
      </c>
      <c r="L141" s="134">
        <v>0.05</v>
      </c>
      <c r="N141" s="238"/>
      <c r="O141" s="239"/>
      <c r="P141" s="239"/>
      <c r="Q141" s="239"/>
      <c r="R141" s="239"/>
      <c r="S141" s="239"/>
      <c r="T141" s="239"/>
      <c r="U141" s="239"/>
      <c r="V141" s="239"/>
      <c r="W141" s="239"/>
      <c r="X141" s="240"/>
    </row>
    <row r="142" spans="2:24" ht="25.5" x14ac:dyDescent="0.2">
      <c r="B142" s="179" t="s">
        <v>174</v>
      </c>
      <c r="C142" s="127">
        <v>0.33689999999999998</v>
      </c>
      <c r="D142" s="322" t="s">
        <v>203</v>
      </c>
      <c r="E142" s="323" t="s">
        <v>203</v>
      </c>
      <c r="F142" s="130">
        <v>0.34</v>
      </c>
      <c r="G142" s="130">
        <v>0.34</v>
      </c>
      <c r="H142" s="131" t="s">
        <v>171</v>
      </c>
      <c r="I142" s="132">
        <f>G142+6%</f>
        <v>0.4</v>
      </c>
      <c r="J142" s="132">
        <f>G142-6%</f>
        <v>0.28000000000000003</v>
      </c>
      <c r="K142" s="282" t="s">
        <v>184</v>
      </c>
      <c r="L142" s="134">
        <v>0.06</v>
      </c>
      <c r="N142" s="238"/>
      <c r="O142" s="239"/>
      <c r="P142" s="239"/>
      <c r="Q142" s="239"/>
      <c r="R142" s="239"/>
      <c r="S142" s="239"/>
      <c r="T142" s="239"/>
      <c r="U142" s="239"/>
      <c r="V142" s="239"/>
      <c r="W142" s="239"/>
      <c r="X142" s="240"/>
    </row>
    <row r="143" spans="2:24" x14ac:dyDescent="0.2">
      <c r="B143" s="182" t="s">
        <v>70</v>
      </c>
      <c r="C143" s="127">
        <v>0.23269999999999999</v>
      </c>
      <c r="D143" s="322" t="s">
        <v>203</v>
      </c>
      <c r="E143" s="323" t="s">
        <v>203</v>
      </c>
      <c r="F143" s="130">
        <v>0.15</v>
      </c>
      <c r="G143" s="130">
        <v>0.21</v>
      </c>
      <c r="H143" s="131" t="s">
        <v>173</v>
      </c>
      <c r="I143" s="168">
        <f>G143+5%</f>
        <v>0.26</v>
      </c>
      <c r="J143" s="168">
        <f>G143-5%</f>
        <v>0.15999999999999998</v>
      </c>
      <c r="K143" s="282" t="s">
        <v>78</v>
      </c>
      <c r="L143" s="134">
        <v>0.05</v>
      </c>
      <c r="N143" s="238"/>
      <c r="O143" s="239"/>
      <c r="P143" s="239"/>
      <c r="Q143" s="239"/>
      <c r="R143" s="239"/>
      <c r="S143" s="239"/>
      <c r="T143" s="239"/>
      <c r="U143" s="239"/>
      <c r="V143" s="239"/>
      <c r="W143" s="239"/>
      <c r="X143" s="240"/>
    </row>
    <row r="144" spans="2:24" x14ac:dyDescent="0.2">
      <c r="B144" s="182" t="s">
        <v>175</v>
      </c>
      <c r="C144" s="137">
        <f>SUM(C140:C143)</f>
        <v>1.0003</v>
      </c>
      <c r="D144" s="324" t="s">
        <v>203</v>
      </c>
      <c r="E144" s="325" t="s">
        <v>203</v>
      </c>
      <c r="F144" s="140">
        <v>1</v>
      </c>
      <c r="G144" s="140">
        <f>SUM(G140:G143)</f>
        <v>1</v>
      </c>
      <c r="H144" s="184" t="s">
        <v>203</v>
      </c>
      <c r="I144" s="184" t="s">
        <v>203</v>
      </c>
      <c r="J144" s="184" t="s">
        <v>203</v>
      </c>
      <c r="K144" s="287" t="s">
        <v>203</v>
      </c>
      <c r="N144" s="238"/>
      <c r="O144" s="239"/>
      <c r="P144" s="239"/>
      <c r="Q144" s="239"/>
      <c r="R144" s="239"/>
      <c r="S144" s="239"/>
      <c r="T144" s="239"/>
      <c r="U144" s="239"/>
      <c r="V144" s="239"/>
      <c r="W144" s="239"/>
      <c r="X144" s="240"/>
    </row>
    <row r="145" spans="2:24" ht="13.5" thickBot="1" x14ac:dyDescent="0.25">
      <c r="B145" s="185" t="s">
        <v>176</v>
      </c>
      <c r="C145" s="186">
        <v>0.81200000000000006</v>
      </c>
      <c r="D145" s="326" t="s">
        <v>203</v>
      </c>
      <c r="E145" s="327" t="s">
        <v>203</v>
      </c>
      <c r="F145" s="189">
        <v>0.81</v>
      </c>
      <c r="G145" s="189">
        <v>0.81</v>
      </c>
      <c r="H145" s="284" t="s">
        <v>171</v>
      </c>
      <c r="I145" s="285">
        <f t="shared" ref="I145" si="44">F145+6%</f>
        <v>0.87000000000000011</v>
      </c>
      <c r="J145" s="285">
        <f t="shared" ref="J145" si="45">F145-6%</f>
        <v>0.75</v>
      </c>
      <c r="K145" s="286" t="s">
        <v>79</v>
      </c>
      <c r="L145" s="134">
        <v>0.06</v>
      </c>
      <c r="N145" s="241"/>
      <c r="O145" s="242"/>
      <c r="P145" s="242"/>
      <c r="Q145" s="242"/>
      <c r="R145" s="242"/>
      <c r="S145" s="242"/>
      <c r="T145" s="242"/>
      <c r="U145" s="242"/>
      <c r="V145" s="242"/>
      <c r="W145" s="242"/>
      <c r="X145" s="243"/>
    </row>
    <row r="146" spans="2:24" ht="28.5" hidden="1" x14ac:dyDescent="0.2">
      <c r="B146" s="53" t="s">
        <v>187</v>
      </c>
      <c r="C146" s="171">
        <v>2.5000000000000001E-3</v>
      </c>
    </row>
    <row r="10000" spans="52:52" x14ac:dyDescent="0.2">
      <c r="AZ10000" s="80">
        <v>11</v>
      </c>
    </row>
  </sheetData>
  <mergeCells count="36">
    <mergeCell ref="C100:E100"/>
    <mergeCell ref="C89:E89"/>
    <mergeCell ref="N90:X90"/>
    <mergeCell ref="C38:E38"/>
    <mergeCell ref="N39:X39"/>
    <mergeCell ref="N40:X50"/>
    <mergeCell ref="C78:E78"/>
    <mergeCell ref="N79:X79"/>
    <mergeCell ref="N80:X85"/>
    <mergeCell ref="N140:X145"/>
    <mergeCell ref="N128:X128"/>
    <mergeCell ref="N67:X67"/>
    <mergeCell ref="N68:X73"/>
    <mergeCell ref="N101:X101"/>
    <mergeCell ref="N102:X107"/>
    <mergeCell ref="N91:X96"/>
    <mergeCell ref="C4:E4"/>
    <mergeCell ref="N5:X5"/>
    <mergeCell ref="N6:X16"/>
    <mergeCell ref="C66:E66"/>
    <mergeCell ref="C21:E21"/>
    <mergeCell ref="N23:X33"/>
    <mergeCell ref="N22:X22"/>
    <mergeCell ref="B1:J1"/>
    <mergeCell ref="N129:X134"/>
    <mergeCell ref="C138:E138"/>
    <mergeCell ref="N139:X139"/>
    <mergeCell ref="B2:J2"/>
    <mergeCell ref="N112:X112"/>
    <mergeCell ref="N113:X123"/>
    <mergeCell ref="C127:E127"/>
    <mergeCell ref="C55:E55"/>
    <mergeCell ref="N56:X56"/>
    <mergeCell ref="N57:X62"/>
    <mergeCell ref="C111:E111"/>
    <mergeCell ref="I67:J67"/>
  </mergeCells>
  <pageMargins left="0.7" right="0.7" top="0.75" bottom="0.75" header="0.3" footer="0.3"/>
  <pageSetup paperSize="9" orientation="landscape" r:id="rId1"/>
  <tableParts count="10">
    <tablePart r:id="rId2"/>
    <tablePart r:id="rId3"/>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D953-E3FB-4668-A401-3E13092BB4E3}">
  <dimension ref="B1:AZ10000"/>
  <sheetViews>
    <sheetView showGridLines="0" rightToLeft="1" topLeftCell="A28" zoomScale="85" zoomScaleNormal="85" workbookViewId="0">
      <selection activeCell="B49" sqref="B49:K55"/>
    </sheetView>
  </sheetViews>
  <sheetFormatPr defaultColWidth="9" defaultRowHeight="12.75" x14ac:dyDescent="0.2"/>
  <cols>
    <col min="1" max="1" width="9" style="80"/>
    <col min="2" max="2" width="26.625" style="118" customWidth="1"/>
    <col min="3" max="5" width="17.75" style="80" hidden="1" customWidth="1"/>
    <col min="6" max="6" width="12.75" style="80" hidden="1" customWidth="1"/>
    <col min="7" max="7" width="22.625" style="80" customWidth="1"/>
    <col min="8" max="8" width="10.125" style="80" customWidth="1"/>
    <col min="9" max="9" width="23" style="80" customWidth="1"/>
    <col min="10" max="10" width="12.125" style="80" customWidth="1"/>
    <col min="11" max="11" width="25.375" style="80" customWidth="1"/>
    <col min="12" max="12" width="9" style="80" customWidth="1"/>
    <col min="13" max="22" width="0" style="80" hidden="1" customWidth="1"/>
    <col min="23" max="23" width="17" style="80" hidden="1" customWidth="1"/>
    <col min="24" max="24" width="0" style="80" hidden="1" customWidth="1"/>
    <col min="25" max="16384" width="9" style="80"/>
  </cols>
  <sheetData>
    <row r="1" spans="2:24" ht="19.5" x14ac:dyDescent="0.2">
      <c r="B1" s="234" t="s">
        <v>185</v>
      </c>
      <c r="C1" s="234"/>
      <c r="D1" s="234"/>
      <c r="E1" s="234"/>
      <c r="F1" s="234"/>
      <c r="G1" s="234"/>
      <c r="H1" s="234"/>
      <c r="I1" s="234"/>
      <c r="J1" s="234"/>
    </row>
    <row r="2" spans="2:24" ht="19.5" x14ac:dyDescent="0.2">
      <c r="B2" s="234" t="s">
        <v>210</v>
      </c>
      <c r="C2" s="234"/>
      <c r="D2" s="234"/>
      <c r="E2" s="234"/>
      <c r="F2" s="234"/>
      <c r="G2" s="234"/>
      <c r="H2" s="234"/>
      <c r="I2" s="234"/>
      <c r="J2" s="234"/>
    </row>
    <row r="3" spans="2:24" ht="13.5" thickBot="1" x14ac:dyDescent="0.25"/>
    <row r="4" spans="2:24" customFormat="1" ht="15" thickBot="1" x14ac:dyDescent="0.25">
      <c r="B4" s="119" t="s">
        <v>100</v>
      </c>
      <c r="C4" s="244" t="s">
        <v>230</v>
      </c>
      <c r="D4" s="245"/>
      <c r="E4" s="246"/>
      <c r="F4" s="80"/>
      <c r="G4" s="80"/>
      <c r="H4" s="80"/>
      <c r="I4" s="80"/>
      <c r="J4" s="80"/>
      <c r="K4" s="80"/>
      <c r="L4" s="80"/>
      <c r="M4" s="80"/>
      <c r="N4" s="80"/>
      <c r="O4" s="80"/>
      <c r="P4" s="80"/>
      <c r="Q4" s="80"/>
      <c r="R4" s="80"/>
      <c r="S4" s="80"/>
      <c r="T4" s="80"/>
      <c r="U4" s="80"/>
      <c r="V4" s="80"/>
      <c r="W4" s="80"/>
      <c r="X4" s="80"/>
    </row>
    <row r="5" spans="2:24" customFormat="1" ht="26.25" customHeight="1" thickBot="1" x14ac:dyDescent="0.25">
      <c r="B5" s="174" t="s">
        <v>161</v>
      </c>
      <c r="C5" s="175" t="s">
        <v>220</v>
      </c>
      <c r="D5" s="176" t="s">
        <v>221</v>
      </c>
      <c r="E5" s="177" t="s">
        <v>222</v>
      </c>
      <c r="F5" s="175" t="s">
        <v>165</v>
      </c>
      <c r="G5" s="175" t="s">
        <v>228</v>
      </c>
      <c r="H5" s="200" t="s">
        <v>166</v>
      </c>
      <c r="I5" s="176" t="s">
        <v>167</v>
      </c>
      <c r="J5" s="192" t="s">
        <v>234</v>
      </c>
      <c r="K5" s="283" t="s">
        <v>168</v>
      </c>
      <c r="L5" s="80"/>
      <c r="M5" s="80"/>
      <c r="N5" s="248" t="s">
        <v>169</v>
      </c>
      <c r="O5" s="249"/>
      <c r="P5" s="249"/>
      <c r="Q5" s="249"/>
      <c r="R5" s="249"/>
      <c r="S5" s="249"/>
      <c r="T5" s="249"/>
      <c r="U5" s="249"/>
      <c r="V5" s="249"/>
      <c r="W5" s="249"/>
      <c r="X5" s="250"/>
    </row>
    <row r="6" spans="2:24" customFormat="1" ht="25.5" x14ac:dyDescent="0.2">
      <c r="B6" s="179" t="s">
        <v>170</v>
      </c>
      <c r="C6" s="127">
        <v>0.39019999999999999</v>
      </c>
      <c r="D6" s="205" t="s">
        <v>231</v>
      </c>
      <c r="E6" s="323" t="s">
        <v>203</v>
      </c>
      <c r="F6" s="130">
        <v>0.43</v>
      </c>
      <c r="G6" s="130">
        <v>0.43</v>
      </c>
      <c r="H6" s="131" t="s">
        <v>171</v>
      </c>
      <c r="I6" s="132">
        <f>G6+6%</f>
        <v>0.49</v>
      </c>
      <c r="J6" s="132">
        <f>G6-6%</f>
        <v>0.37</v>
      </c>
      <c r="K6" s="281" t="s">
        <v>213</v>
      </c>
      <c r="L6" s="134"/>
      <c r="M6" s="80"/>
      <c r="N6" s="235" t="s">
        <v>179</v>
      </c>
      <c r="O6" s="236"/>
      <c r="P6" s="236"/>
      <c r="Q6" s="236"/>
      <c r="R6" s="236"/>
      <c r="S6" s="236"/>
      <c r="T6" s="236"/>
      <c r="U6" s="236"/>
      <c r="V6" s="236"/>
      <c r="W6" s="236"/>
      <c r="X6" s="237"/>
    </row>
    <row r="7" spans="2:24" customFormat="1" ht="14.25" x14ac:dyDescent="0.2">
      <c r="B7" s="182" t="s">
        <v>172</v>
      </c>
      <c r="C7" s="127">
        <v>0.1933</v>
      </c>
      <c r="D7" s="322" t="s">
        <v>203</v>
      </c>
      <c r="E7" s="323" t="s">
        <v>203</v>
      </c>
      <c r="F7" s="130">
        <v>0.19</v>
      </c>
      <c r="G7" s="130">
        <v>0.19</v>
      </c>
      <c r="H7" s="131" t="s">
        <v>173</v>
      </c>
      <c r="I7" s="132">
        <f>G7+5%</f>
        <v>0.24</v>
      </c>
      <c r="J7" s="132">
        <f>G7-5%</f>
        <v>0.14000000000000001</v>
      </c>
      <c r="K7" s="281" t="s">
        <v>214</v>
      </c>
      <c r="L7" s="134"/>
      <c r="M7" s="80"/>
      <c r="N7" s="238"/>
      <c r="O7" s="239"/>
      <c r="P7" s="239"/>
      <c r="Q7" s="239"/>
      <c r="R7" s="239"/>
      <c r="S7" s="239"/>
      <c r="T7" s="239"/>
      <c r="U7" s="239"/>
      <c r="V7" s="239"/>
      <c r="W7" s="239"/>
      <c r="X7" s="240"/>
    </row>
    <row r="8" spans="2:24" customFormat="1" ht="25.5" x14ac:dyDescent="0.2">
      <c r="B8" s="179" t="s">
        <v>174</v>
      </c>
      <c r="C8" s="127">
        <v>0.37109999999999999</v>
      </c>
      <c r="D8" s="322" t="s">
        <v>203</v>
      </c>
      <c r="E8" s="323" t="s">
        <v>203</v>
      </c>
      <c r="F8" s="130">
        <v>0.33</v>
      </c>
      <c r="G8" s="130">
        <v>0.33</v>
      </c>
      <c r="H8" s="131" t="s">
        <v>171</v>
      </c>
      <c r="I8" s="132">
        <f>G8+6%</f>
        <v>0.39</v>
      </c>
      <c r="J8" s="132">
        <f>G8-6%</f>
        <v>0.27</v>
      </c>
      <c r="K8" s="281" t="s">
        <v>215</v>
      </c>
      <c r="L8" s="134"/>
      <c r="M8" s="80"/>
      <c r="N8" s="238"/>
      <c r="O8" s="239"/>
      <c r="P8" s="239"/>
      <c r="Q8" s="239"/>
      <c r="R8" s="239"/>
      <c r="S8" s="239"/>
      <c r="T8" s="239"/>
      <c r="U8" s="239"/>
      <c r="V8" s="239"/>
      <c r="W8" s="239"/>
      <c r="X8" s="240"/>
    </row>
    <row r="9" spans="2:24" customFormat="1" ht="14.25" x14ac:dyDescent="0.2">
      <c r="B9" s="182" t="s">
        <v>70</v>
      </c>
      <c r="C9" s="127">
        <v>4.5400000000000003E-2</v>
      </c>
      <c r="D9" s="322" t="s">
        <v>203</v>
      </c>
      <c r="E9" s="323" t="s">
        <v>203</v>
      </c>
      <c r="F9" s="130">
        <v>0.05</v>
      </c>
      <c r="G9" s="130">
        <v>0.05</v>
      </c>
      <c r="H9" s="131" t="s">
        <v>173</v>
      </c>
      <c r="I9" s="168">
        <f>F9+5%</f>
        <v>0.1</v>
      </c>
      <c r="J9" s="168">
        <f>F9-5%</f>
        <v>0</v>
      </c>
      <c r="K9" s="282" t="s">
        <v>78</v>
      </c>
      <c r="L9" s="134"/>
      <c r="M9" s="80"/>
      <c r="N9" s="238"/>
      <c r="O9" s="239"/>
      <c r="P9" s="239"/>
      <c r="Q9" s="239"/>
      <c r="R9" s="239"/>
      <c r="S9" s="239"/>
      <c r="T9" s="239"/>
      <c r="U9" s="239"/>
      <c r="V9" s="239"/>
      <c r="W9" s="239"/>
      <c r="X9" s="240"/>
    </row>
    <row r="10" spans="2:24" customFormat="1" ht="14.25" x14ac:dyDescent="0.2">
      <c r="B10" s="182" t="s">
        <v>175</v>
      </c>
      <c r="C10" s="137">
        <f>SUM(C6:C9)</f>
        <v>1</v>
      </c>
      <c r="D10" s="324" t="s">
        <v>203</v>
      </c>
      <c r="E10" s="325" t="s">
        <v>203</v>
      </c>
      <c r="F10" s="140">
        <v>1</v>
      </c>
      <c r="G10" s="140">
        <f>SUM(G6:G9)</f>
        <v>1</v>
      </c>
      <c r="H10" s="184" t="s">
        <v>203</v>
      </c>
      <c r="I10" s="184" t="s">
        <v>203</v>
      </c>
      <c r="J10" s="184" t="s">
        <v>203</v>
      </c>
      <c r="K10" s="287" t="s">
        <v>203</v>
      </c>
      <c r="L10" s="80"/>
      <c r="M10" s="80"/>
      <c r="N10" s="238"/>
      <c r="O10" s="239"/>
      <c r="P10" s="239"/>
      <c r="Q10" s="239"/>
      <c r="R10" s="239"/>
      <c r="S10" s="239"/>
      <c r="T10" s="239"/>
      <c r="U10" s="239"/>
      <c r="V10" s="239"/>
      <c r="W10" s="239"/>
      <c r="X10" s="240"/>
    </row>
    <row r="11" spans="2:24" customFormat="1" ht="15" thickBot="1" x14ac:dyDescent="0.25">
      <c r="B11" s="185" t="s">
        <v>176</v>
      </c>
      <c r="C11" s="186">
        <v>0.27279999999999999</v>
      </c>
      <c r="D11" s="326" t="s">
        <v>203</v>
      </c>
      <c r="E11" s="327" t="s">
        <v>203</v>
      </c>
      <c r="F11" s="189">
        <v>0.27</v>
      </c>
      <c r="G11" s="189">
        <v>0.94</v>
      </c>
      <c r="H11" s="284" t="s">
        <v>171</v>
      </c>
      <c r="I11" s="285">
        <f>G11+6%</f>
        <v>1</v>
      </c>
      <c r="J11" s="285">
        <f>G11-6%</f>
        <v>0.87999999999999989</v>
      </c>
      <c r="K11" s="286" t="s">
        <v>79</v>
      </c>
      <c r="L11" s="134"/>
      <c r="M11" s="80"/>
      <c r="N11" s="241"/>
      <c r="O11" s="242"/>
      <c r="P11" s="242"/>
      <c r="Q11" s="242"/>
      <c r="R11" s="242"/>
      <c r="S11" s="242"/>
      <c r="T11" s="242"/>
      <c r="U11" s="242"/>
      <c r="V11" s="242"/>
      <c r="W11" s="242"/>
      <c r="X11" s="243"/>
    </row>
    <row r="12" spans="2:24" customFormat="1" ht="28.5" hidden="1" x14ac:dyDescent="0.2">
      <c r="B12" s="53" t="s">
        <v>187</v>
      </c>
      <c r="C12" s="172">
        <v>1.5E-3</v>
      </c>
      <c r="D12" s="202" t="s">
        <v>203</v>
      </c>
      <c r="E12" s="202" t="s">
        <v>203</v>
      </c>
      <c r="F12" s="201"/>
      <c r="G12" s="202" t="s">
        <v>203</v>
      </c>
      <c r="H12" s="202" t="s">
        <v>203</v>
      </c>
      <c r="I12" s="202" t="s">
        <v>203</v>
      </c>
      <c r="J12" s="202" t="s">
        <v>203</v>
      </c>
      <c r="K12" s="202" t="s">
        <v>203</v>
      </c>
    </row>
    <row r="13" spans="2:24" customFormat="1" ht="14.25" x14ac:dyDescent="0.2">
      <c r="B13" s="32"/>
      <c r="C13" s="172"/>
      <c r="D13" s="202"/>
      <c r="E13" s="202"/>
      <c r="F13" s="201"/>
      <c r="G13" s="202"/>
      <c r="H13" s="202"/>
      <c r="I13" s="202"/>
      <c r="J13" s="202"/>
      <c r="K13" s="202"/>
    </row>
    <row r="14" spans="2:24" customFormat="1" ht="15" thickBot="1" x14ac:dyDescent="0.25">
      <c r="B14" s="32"/>
      <c r="C14" s="80"/>
      <c r="D14" s="80"/>
      <c r="E14" s="80"/>
      <c r="F14" s="80"/>
      <c r="G14" s="80"/>
      <c r="H14" s="80"/>
      <c r="I14" s="80"/>
      <c r="J14" s="80"/>
      <c r="K14" s="80"/>
    </row>
    <row r="15" spans="2:24" customFormat="1" ht="15" thickBot="1" x14ac:dyDescent="0.25">
      <c r="B15" s="119" t="s">
        <v>212</v>
      </c>
      <c r="C15" s="244" t="s">
        <v>230</v>
      </c>
      <c r="D15" s="245"/>
      <c r="E15" s="246"/>
      <c r="F15" s="80"/>
      <c r="G15" s="80"/>
      <c r="H15" s="80"/>
      <c r="I15" s="80"/>
      <c r="J15" s="80"/>
      <c r="K15" s="80"/>
    </row>
    <row r="16" spans="2:24" customFormat="1" ht="26.25" thickBot="1" x14ac:dyDescent="0.25">
      <c r="B16" s="174" t="s">
        <v>161</v>
      </c>
      <c r="C16" s="175" t="s">
        <v>220</v>
      </c>
      <c r="D16" s="176" t="s">
        <v>221</v>
      </c>
      <c r="E16" s="177" t="s">
        <v>222</v>
      </c>
      <c r="F16" s="175" t="s">
        <v>165</v>
      </c>
      <c r="G16" s="175" t="s">
        <v>228</v>
      </c>
      <c r="H16" s="200" t="s">
        <v>166</v>
      </c>
      <c r="I16" s="176" t="s">
        <v>167</v>
      </c>
      <c r="J16" s="192" t="s">
        <v>203</v>
      </c>
      <c r="K16" s="283" t="s">
        <v>168</v>
      </c>
      <c r="M16" s="248" t="s">
        <v>169</v>
      </c>
      <c r="N16" s="249"/>
      <c r="O16" s="249"/>
      <c r="P16" s="249"/>
      <c r="Q16" s="249"/>
      <c r="R16" s="249"/>
      <c r="S16" s="249"/>
      <c r="T16" s="249"/>
      <c r="U16" s="249"/>
      <c r="V16" s="249"/>
      <c r="W16" s="250"/>
    </row>
    <row r="17" spans="2:23" customFormat="1" ht="25.5" x14ac:dyDescent="0.2">
      <c r="B17" s="179" t="s">
        <v>170</v>
      </c>
      <c r="C17" s="205" t="s">
        <v>231</v>
      </c>
      <c r="D17" s="205" t="s">
        <v>231</v>
      </c>
      <c r="E17" s="205" t="s">
        <v>231</v>
      </c>
      <c r="F17" s="130">
        <v>0.94</v>
      </c>
      <c r="G17" s="130">
        <v>0.94</v>
      </c>
      <c r="H17" s="131" t="s">
        <v>171</v>
      </c>
      <c r="I17" s="132">
        <f>F17+6%</f>
        <v>1</v>
      </c>
      <c r="J17" s="132">
        <f>F17-6%</f>
        <v>0.87999999999999989</v>
      </c>
      <c r="K17" s="281" t="s">
        <v>213</v>
      </c>
      <c r="M17" s="235" t="s">
        <v>218</v>
      </c>
      <c r="N17" s="236"/>
      <c r="O17" s="236"/>
      <c r="P17" s="236"/>
      <c r="Q17" s="236"/>
      <c r="R17" s="236"/>
      <c r="S17" s="236"/>
      <c r="T17" s="236"/>
      <c r="U17" s="236"/>
      <c r="V17" s="236"/>
      <c r="W17" s="237"/>
    </row>
    <row r="18" spans="2:23" customFormat="1" ht="14.25" x14ac:dyDescent="0.2">
      <c r="B18" s="182" t="s">
        <v>172</v>
      </c>
      <c r="C18" s="304" t="s">
        <v>203</v>
      </c>
      <c r="D18" s="307" t="s">
        <v>203</v>
      </c>
      <c r="E18" s="308" t="s">
        <v>203</v>
      </c>
      <c r="F18" s="130">
        <v>0.05</v>
      </c>
      <c r="G18" s="130">
        <v>0.05</v>
      </c>
      <c r="H18" s="131" t="s">
        <v>173</v>
      </c>
      <c r="I18" s="132">
        <f>G18+5%</f>
        <v>0.1</v>
      </c>
      <c r="J18" s="132">
        <f>G18-5%</f>
        <v>0</v>
      </c>
      <c r="K18" s="282" t="s">
        <v>73</v>
      </c>
      <c r="M18" s="238"/>
      <c r="N18" s="239"/>
      <c r="O18" s="239"/>
      <c r="P18" s="239"/>
      <c r="Q18" s="239"/>
      <c r="R18" s="239"/>
      <c r="S18" s="239"/>
      <c r="T18" s="239"/>
      <c r="U18" s="239"/>
      <c r="V18" s="239"/>
      <c r="W18" s="240"/>
    </row>
    <row r="19" spans="2:23" customFormat="1" ht="25.5" x14ac:dyDescent="0.2">
      <c r="B19" s="179" t="s">
        <v>174</v>
      </c>
      <c r="C19" s="304" t="s">
        <v>203</v>
      </c>
      <c r="D19" s="307" t="s">
        <v>203</v>
      </c>
      <c r="E19" s="308" t="s">
        <v>203</v>
      </c>
      <c r="F19" s="203" t="s">
        <v>203</v>
      </c>
      <c r="G19" s="203" t="s">
        <v>203</v>
      </c>
      <c r="H19" s="131" t="s">
        <v>171</v>
      </c>
      <c r="I19" s="184" t="s">
        <v>203</v>
      </c>
      <c r="J19" s="184" t="s">
        <v>203</v>
      </c>
      <c r="K19" s="287" t="s">
        <v>203</v>
      </c>
      <c r="M19" s="238"/>
      <c r="N19" s="239"/>
      <c r="O19" s="239"/>
      <c r="P19" s="239"/>
      <c r="Q19" s="239"/>
      <c r="R19" s="239"/>
      <c r="S19" s="239"/>
      <c r="T19" s="239"/>
      <c r="U19" s="239"/>
      <c r="V19" s="239"/>
      <c r="W19" s="240"/>
    </row>
    <row r="20" spans="2:23" customFormat="1" ht="14.25" x14ac:dyDescent="0.2">
      <c r="B20" s="182" t="s">
        <v>70</v>
      </c>
      <c r="C20" s="304" t="s">
        <v>203</v>
      </c>
      <c r="D20" s="307" t="s">
        <v>203</v>
      </c>
      <c r="E20" s="308" t="s">
        <v>203</v>
      </c>
      <c r="F20" s="130">
        <v>0.15</v>
      </c>
      <c r="G20" s="130">
        <v>0.15</v>
      </c>
      <c r="H20" s="131" t="s">
        <v>173</v>
      </c>
      <c r="I20" s="168">
        <f>G20+5%</f>
        <v>0.2</v>
      </c>
      <c r="J20" s="168">
        <f>G20-5%</f>
        <v>9.9999999999999992E-2</v>
      </c>
      <c r="K20" s="282" t="s">
        <v>78</v>
      </c>
      <c r="M20" s="238"/>
      <c r="N20" s="239"/>
      <c r="O20" s="239"/>
      <c r="P20" s="239"/>
      <c r="Q20" s="239"/>
      <c r="R20" s="239"/>
      <c r="S20" s="239"/>
      <c r="T20" s="239"/>
      <c r="U20" s="239"/>
      <c r="V20" s="239"/>
      <c r="W20" s="240"/>
    </row>
    <row r="21" spans="2:23" customFormat="1" ht="14.25" x14ac:dyDescent="0.2">
      <c r="B21" s="182" t="s">
        <v>175</v>
      </c>
      <c r="C21" s="305" t="s">
        <v>203</v>
      </c>
      <c r="D21" s="316" t="s">
        <v>203</v>
      </c>
      <c r="E21" s="317" t="s">
        <v>203</v>
      </c>
      <c r="F21" s="140">
        <f>SUM(F17:F20)</f>
        <v>1.1399999999999999</v>
      </c>
      <c r="G21" s="140">
        <f>SUM(G17:G20)</f>
        <v>1.1399999999999999</v>
      </c>
      <c r="H21" s="184" t="s">
        <v>203</v>
      </c>
      <c r="I21" s="184" t="s">
        <v>203</v>
      </c>
      <c r="J21" s="184" t="s">
        <v>203</v>
      </c>
      <c r="K21" s="287" t="s">
        <v>203</v>
      </c>
      <c r="M21" s="238"/>
      <c r="N21" s="239"/>
      <c r="O21" s="239"/>
      <c r="P21" s="239"/>
      <c r="Q21" s="239"/>
      <c r="R21" s="239"/>
      <c r="S21" s="239"/>
      <c r="T21" s="239"/>
      <c r="U21" s="239"/>
      <c r="V21" s="239"/>
      <c r="W21" s="240"/>
    </row>
    <row r="22" spans="2:23" customFormat="1" ht="15" thickBot="1" x14ac:dyDescent="0.25">
      <c r="B22" s="185" t="s">
        <v>176</v>
      </c>
      <c r="C22" s="306" t="s">
        <v>203</v>
      </c>
      <c r="D22" s="310" t="s">
        <v>203</v>
      </c>
      <c r="E22" s="311" t="s">
        <v>203</v>
      </c>
      <c r="F22" s="189">
        <v>0.94</v>
      </c>
      <c r="G22" s="189">
        <v>0.94</v>
      </c>
      <c r="H22" s="284" t="s">
        <v>171</v>
      </c>
      <c r="I22" s="285">
        <f>G22+6%</f>
        <v>1</v>
      </c>
      <c r="J22" s="285">
        <f>G22-6%</f>
        <v>0.87999999999999989</v>
      </c>
      <c r="K22" s="286" t="s">
        <v>79</v>
      </c>
      <c r="M22" s="241"/>
      <c r="N22" s="242"/>
      <c r="O22" s="242"/>
      <c r="P22" s="242"/>
      <c r="Q22" s="242"/>
      <c r="R22" s="242"/>
      <c r="S22" s="242"/>
      <c r="T22" s="242"/>
      <c r="U22" s="242"/>
      <c r="V22" s="242"/>
      <c r="W22" s="243"/>
    </row>
    <row r="23" spans="2:23" customFormat="1" ht="28.5" hidden="1" x14ac:dyDescent="0.2">
      <c r="B23" s="53" t="s">
        <v>187</v>
      </c>
      <c r="C23" s="172">
        <v>1.5E-3</v>
      </c>
      <c r="D23" s="172">
        <v>1.5E-3</v>
      </c>
      <c r="E23" s="172">
        <v>1.5E-3</v>
      </c>
      <c r="F23" s="201"/>
      <c r="G23" s="202" t="s">
        <v>203</v>
      </c>
      <c r="H23" s="202" t="s">
        <v>203</v>
      </c>
      <c r="I23" s="202" t="s">
        <v>203</v>
      </c>
      <c r="J23" s="202" t="s">
        <v>203</v>
      </c>
      <c r="K23" s="202" t="s">
        <v>203</v>
      </c>
    </row>
    <row r="24" spans="2:23" customFormat="1" ht="14.25" x14ac:dyDescent="0.2">
      <c r="B24" s="118"/>
      <c r="C24" s="80"/>
      <c r="D24" s="80"/>
      <c r="E24" s="80"/>
      <c r="F24" s="80"/>
      <c r="G24" s="80"/>
      <c r="H24" s="80"/>
      <c r="I24" s="80"/>
      <c r="J24" s="80"/>
      <c r="K24" s="80"/>
    </row>
    <row r="25" spans="2:23" customFormat="1" ht="15" thickBot="1" x14ac:dyDescent="0.25">
      <c r="B25" s="118"/>
      <c r="C25" s="80"/>
      <c r="D25" s="80"/>
      <c r="E25" s="80"/>
      <c r="F25" s="80"/>
      <c r="G25" s="80"/>
      <c r="H25" s="80"/>
      <c r="I25" s="80"/>
      <c r="J25" s="80"/>
      <c r="K25" s="80"/>
    </row>
    <row r="26" spans="2:23" customFormat="1" ht="15" thickBot="1" x14ac:dyDescent="0.25">
      <c r="B26" s="119" t="s">
        <v>216</v>
      </c>
      <c r="C26" s="244" t="s">
        <v>230</v>
      </c>
      <c r="D26" s="245"/>
      <c r="E26" s="246"/>
      <c r="F26" s="80"/>
      <c r="G26" s="80"/>
      <c r="H26" s="80"/>
      <c r="I26" s="80"/>
      <c r="J26" s="80"/>
      <c r="K26" s="80"/>
    </row>
    <row r="27" spans="2:23" customFormat="1" ht="26.25" thickBot="1" x14ac:dyDescent="0.25">
      <c r="B27" s="174" t="s">
        <v>161</v>
      </c>
      <c r="C27" s="175" t="s">
        <v>220</v>
      </c>
      <c r="D27" s="176" t="s">
        <v>221</v>
      </c>
      <c r="E27" s="177" t="s">
        <v>222</v>
      </c>
      <c r="F27" s="175" t="s">
        <v>165</v>
      </c>
      <c r="G27" s="175" t="s">
        <v>228</v>
      </c>
      <c r="H27" s="200" t="s">
        <v>166</v>
      </c>
      <c r="I27" s="176" t="s">
        <v>167</v>
      </c>
      <c r="J27" s="192" t="s">
        <v>203</v>
      </c>
      <c r="K27" s="283" t="s">
        <v>168</v>
      </c>
      <c r="M27" s="248" t="s">
        <v>169</v>
      </c>
      <c r="N27" s="249"/>
      <c r="O27" s="249"/>
      <c r="P27" s="249"/>
      <c r="Q27" s="249"/>
      <c r="R27" s="249"/>
      <c r="S27" s="249"/>
      <c r="T27" s="249"/>
      <c r="U27" s="249"/>
      <c r="V27" s="249"/>
      <c r="W27" s="250"/>
    </row>
    <row r="28" spans="2:23" customFormat="1" ht="32.25" customHeight="1" x14ac:dyDescent="0.2">
      <c r="B28" s="179" t="s">
        <v>170</v>
      </c>
      <c r="C28" s="205" t="s">
        <v>231</v>
      </c>
      <c r="D28" s="205" t="s">
        <v>231</v>
      </c>
      <c r="E28" s="205" t="s">
        <v>231</v>
      </c>
      <c r="F28" s="203" t="s">
        <v>203</v>
      </c>
      <c r="G28" s="203" t="s">
        <v>203</v>
      </c>
      <c r="H28" s="131" t="s">
        <v>171</v>
      </c>
      <c r="I28" s="184" t="s">
        <v>203</v>
      </c>
      <c r="J28" s="184" t="s">
        <v>203</v>
      </c>
      <c r="K28" s="309" t="s">
        <v>203</v>
      </c>
      <c r="M28" s="235" t="s">
        <v>219</v>
      </c>
      <c r="N28" s="236"/>
      <c r="O28" s="236"/>
      <c r="P28" s="236"/>
      <c r="Q28" s="236"/>
      <c r="R28" s="236"/>
      <c r="S28" s="236"/>
      <c r="T28" s="236"/>
      <c r="U28" s="236"/>
      <c r="V28" s="236"/>
      <c r="W28" s="237"/>
    </row>
    <row r="29" spans="2:23" customFormat="1" ht="14.25" x14ac:dyDescent="0.2">
      <c r="B29" s="182" t="s">
        <v>172</v>
      </c>
      <c r="C29" s="304" t="s">
        <v>203</v>
      </c>
      <c r="D29" s="307" t="s">
        <v>203</v>
      </c>
      <c r="E29" s="308" t="s">
        <v>203</v>
      </c>
      <c r="F29" s="130">
        <v>0.3</v>
      </c>
      <c r="G29" s="130">
        <v>0.3</v>
      </c>
      <c r="H29" s="131" t="s">
        <v>173</v>
      </c>
      <c r="I29" s="168">
        <f>F29+5%</f>
        <v>0.35</v>
      </c>
      <c r="J29" s="168">
        <f>F29-5%</f>
        <v>0.25</v>
      </c>
      <c r="K29" s="281" t="s">
        <v>214</v>
      </c>
      <c r="M29" s="238"/>
      <c r="N29" s="239"/>
      <c r="O29" s="239"/>
      <c r="P29" s="239"/>
      <c r="Q29" s="239"/>
      <c r="R29" s="239"/>
      <c r="S29" s="239"/>
      <c r="T29" s="239"/>
      <c r="U29" s="239"/>
      <c r="V29" s="239"/>
      <c r="W29" s="240"/>
    </row>
    <row r="30" spans="2:23" customFormat="1" ht="25.5" x14ac:dyDescent="0.2">
      <c r="B30" s="179" t="s">
        <v>174</v>
      </c>
      <c r="C30" s="304" t="s">
        <v>203</v>
      </c>
      <c r="D30" s="307" t="s">
        <v>203</v>
      </c>
      <c r="E30" s="308" t="s">
        <v>203</v>
      </c>
      <c r="F30" s="130">
        <v>0.7</v>
      </c>
      <c r="G30" s="130">
        <v>0.7</v>
      </c>
      <c r="H30" s="131" t="s">
        <v>171</v>
      </c>
      <c r="I30" s="132">
        <f>F30+6%</f>
        <v>0.76</v>
      </c>
      <c r="J30" s="132">
        <f>F30-6%</f>
        <v>0.6399999999999999</v>
      </c>
      <c r="K30" s="281" t="s">
        <v>215</v>
      </c>
      <c r="M30" s="238"/>
      <c r="N30" s="239"/>
      <c r="O30" s="239"/>
      <c r="P30" s="239"/>
      <c r="Q30" s="239"/>
      <c r="R30" s="239"/>
      <c r="S30" s="239"/>
      <c r="T30" s="239"/>
      <c r="U30" s="239"/>
      <c r="V30" s="239"/>
      <c r="W30" s="240"/>
    </row>
    <row r="31" spans="2:23" customFormat="1" ht="14.25" x14ac:dyDescent="0.2">
      <c r="B31" s="182" t="s">
        <v>70</v>
      </c>
      <c r="C31" s="304" t="s">
        <v>203</v>
      </c>
      <c r="D31" s="307" t="s">
        <v>203</v>
      </c>
      <c r="E31" s="308" t="s">
        <v>203</v>
      </c>
      <c r="F31" s="130">
        <v>0.15</v>
      </c>
      <c r="G31" s="130">
        <v>0.15</v>
      </c>
      <c r="H31" s="131" t="s">
        <v>173</v>
      </c>
      <c r="I31" s="168">
        <f>F31+5%</f>
        <v>0.2</v>
      </c>
      <c r="J31" s="168">
        <f>F31-5%</f>
        <v>9.9999999999999992E-2</v>
      </c>
      <c r="K31" s="282" t="s">
        <v>78</v>
      </c>
      <c r="M31" s="238"/>
      <c r="N31" s="239"/>
      <c r="O31" s="239"/>
      <c r="P31" s="239"/>
      <c r="Q31" s="239"/>
      <c r="R31" s="239"/>
      <c r="S31" s="239"/>
      <c r="T31" s="239"/>
      <c r="U31" s="239"/>
      <c r="V31" s="239"/>
      <c r="W31" s="240"/>
    </row>
    <row r="32" spans="2:23" customFormat="1" ht="14.25" x14ac:dyDescent="0.2">
      <c r="B32" s="182" t="s">
        <v>175</v>
      </c>
      <c r="C32" s="305" t="s">
        <v>203</v>
      </c>
      <c r="D32" s="316" t="s">
        <v>203</v>
      </c>
      <c r="E32" s="317" t="s">
        <v>203</v>
      </c>
      <c r="F32" s="140">
        <f>SUM(F28:F31)</f>
        <v>1.1499999999999999</v>
      </c>
      <c r="G32" s="212">
        <f>SUM(G28:G31)</f>
        <v>1.1499999999999999</v>
      </c>
      <c r="H32" s="184" t="s">
        <v>203</v>
      </c>
      <c r="I32" s="184" t="s">
        <v>203</v>
      </c>
      <c r="J32" s="184" t="s">
        <v>203</v>
      </c>
      <c r="K32" s="287" t="s">
        <v>203</v>
      </c>
      <c r="M32" s="238"/>
      <c r="N32" s="239"/>
      <c r="O32" s="239"/>
      <c r="P32" s="239"/>
      <c r="Q32" s="239"/>
      <c r="R32" s="239"/>
      <c r="S32" s="239"/>
      <c r="T32" s="239"/>
      <c r="U32" s="239"/>
      <c r="V32" s="239"/>
      <c r="W32" s="240"/>
    </row>
    <row r="33" spans="2:24" customFormat="1" ht="15" thickBot="1" x14ac:dyDescent="0.25">
      <c r="B33" s="185" t="s">
        <v>176</v>
      </c>
      <c r="C33" s="306" t="s">
        <v>203</v>
      </c>
      <c r="D33" s="310" t="s">
        <v>203</v>
      </c>
      <c r="E33" s="311" t="s">
        <v>203</v>
      </c>
      <c r="F33" s="189">
        <v>0.94</v>
      </c>
      <c r="G33" s="189">
        <v>0.94</v>
      </c>
      <c r="H33" s="284" t="s">
        <v>171</v>
      </c>
      <c r="I33" s="285">
        <f>F33+6%</f>
        <v>1</v>
      </c>
      <c r="J33" s="285">
        <f>F33-6%</f>
        <v>0.87999999999999989</v>
      </c>
      <c r="K33" s="286" t="s">
        <v>79</v>
      </c>
      <c r="M33" s="241"/>
      <c r="N33" s="242"/>
      <c r="O33" s="242"/>
      <c r="P33" s="242"/>
      <c r="Q33" s="242"/>
      <c r="R33" s="242"/>
      <c r="S33" s="242"/>
      <c r="T33" s="242"/>
      <c r="U33" s="242"/>
      <c r="V33" s="242"/>
      <c r="W33" s="243"/>
    </row>
    <row r="34" spans="2:24" customFormat="1" ht="28.5" hidden="1" x14ac:dyDescent="0.2">
      <c r="B34" s="53" t="s">
        <v>187</v>
      </c>
      <c r="C34" s="172">
        <v>1.5E-3</v>
      </c>
      <c r="D34" s="172">
        <v>1.5E-3</v>
      </c>
      <c r="E34" s="172">
        <v>1.5E-3</v>
      </c>
      <c r="F34" s="201"/>
      <c r="G34" s="202" t="s">
        <v>203</v>
      </c>
      <c r="H34" s="202" t="s">
        <v>203</v>
      </c>
      <c r="I34" s="202" t="s">
        <v>203</v>
      </c>
      <c r="J34" s="202" t="s">
        <v>203</v>
      </c>
      <c r="K34" s="202" t="s">
        <v>203</v>
      </c>
    </row>
    <row r="35" spans="2:24" customFormat="1" ht="14.25" x14ac:dyDescent="0.2"/>
    <row r="36" spans="2:24" customFormat="1" ht="15" thickBot="1" x14ac:dyDescent="0.25"/>
    <row r="37" spans="2:24" customFormat="1" ht="15" thickBot="1" x14ac:dyDescent="0.25">
      <c r="B37" s="119" t="s">
        <v>211</v>
      </c>
      <c r="C37" s="244" t="s">
        <v>230</v>
      </c>
      <c r="D37" s="245"/>
      <c r="E37" s="246"/>
      <c r="F37" s="80" t="s">
        <v>205</v>
      </c>
      <c r="G37" s="80"/>
      <c r="H37" s="80"/>
      <c r="I37" s="80"/>
      <c r="J37" s="80"/>
      <c r="K37" s="80"/>
    </row>
    <row r="38" spans="2:24" customFormat="1" ht="26.25" thickBot="1" x14ac:dyDescent="0.25">
      <c r="B38" s="174" t="s">
        <v>161</v>
      </c>
      <c r="C38" s="175" t="s">
        <v>220</v>
      </c>
      <c r="D38" s="176" t="s">
        <v>221</v>
      </c>
      <c r="E38" s="177" t="s">
        <v>222</v>
      </c>
      <c r="F38" s="175" t="s">
        <v>165</v>
      </c>
      <c r="G38" s="178" t="s">
        <v>228</v>
      </c>
      <c r="H38" s="314" t="s">
        <v>166</v>
      </c>
      <c r="I38" s="176" t="s">
        <v>167</v>
      </c>
      <c r="J38" s="192" t="s">
        <v>203</v>
      </c>
      <c r="K38" s="283" t="s">
        <v>168</v>
      </c>
      <c r="M38" s="248" t="s">
        <v>169</v>
      </c>
      <c r="N38" s="249"/>
      <c r="O38" s="249"/>
      <c r="P38" s="249"/>
      <c r="Q38" s="249"/>
      <c r="R38" s="249"/>
      <c r="S38" s="249"/>
      <c r="T38" s="249"/>
      <c r="U38" s="249"/>
      <c r="V38" s="249"/>
      <c r="W38" s="250"/>
    </row>
    <row r="39" spans="2:24" customFormat="1" ht="25.5" customHeight="1" x14ac:dyDescent="0.2">
      <c r="B39" s="179" t="s">
        <v>170</v>
      </c>
      <c r="C39" s="205" t="s">
        <v>231</v>
      </c>
      <c r="D39" s="205" t="s">
        <v>231</v>
      </c>
      <c r="E39" s="205" t="s">
        <v>231</v>
      </c>
      <c r="F39" s="130">
        <v>0.19</v>
      </c>
      <c r="G39" s="180">
        <v>0.19</v>
      </c>
      <c r="H39" s="181" t="s">
        <v>171</v>
      </c>
      <c r="I39" s="132">
        <f>F39+6%</f>
        <v>0.25</v>
      </c>
      <c r="J39" s="132">
        <f>F39-6%</f>
        <v>0.13</v>
      </c>
      <c r="K39" s="281" t="s">
        <v>213</v>
      </c>
      <c r="M39" s="235" t="s">
        <v>217</v>
      </c>
      <c r="N39" s="236"/>
      <c r="O39" s="236"/>
      <c r="P39" s="236"/>
      <c r="Q39" s="236"/>
      <c r="R39" s="236"/>
      <c r="S39" s="236"/>
      <c r="T39" s="236"/>
      <c r="U39" s="236"/>
      <c r="V39" s="236"/>
      <c r="W39" s="237"/>
    </row>
    <row r="40" spans="2:24" customFormat="1" ht="14.25" x14ac:dyDescent="0.2">
      <c r="B40" s="182" t="s">
        <v>172</v>
      </c>
      <c r="C40" s="304" t="s">
        <v>203</v>
      </c>
      <c r="D40" s="307" t="s">
        <v>203</v>
      </c>
      <c r="E40" s="308" t="s">
        <v>203</v>
      </c>
      <c r="F40" s="130">
        <v>0.3</v>
      </c>
      <c r="G40" s="180">
        <v>0.3</v>
      </c>
      <c r="H40" s="181" t="s">
        <v>173</v>
      </c>
      <c r="I40" s="132">
        <f>F40+5%</f>
        <v>0.35</v>
      </c>
      <c r="J40" s="132">
        <f>F40-5%</f>
        <v>0.25</v>
      </c>
      <c r="K40" s="281" t="s">
        <v>214</v>
      </c>
      <c r="M40" s="238"/>
      <c r="N40" s="239"/>
      <c r="O40" s="239"/>
      <c r="P40" s="239"/>
      <c r="Q40" s="239"/>
      <c r="R40" s="239"/>
      <c r="S40" s="239"/>
      <c r="T40" s="239"/>
      <c r="U40" s="239"/>
      <c r="V40" s="239"/>
      <c r="W40" s="240"/>
    </row>
    <row r="41" spans="2:24" customFormat="1" ht="43.5" customHeight="1" x14ac:dyDescent="0.2">
      <c r="B41" s="179" t="s">
        <v>174</v>
      </c>
      <c r="C41" s="304" t="s">
        <v>203</v>
      </c>
      <c r="D41" s="307" t="s">
        <v>203</v>
      </c>
      <c r="E41" s="308" t="s">
        <v>203</v>
      </c>
      <c r="F41" s="130">
        <v>0.5</v>
      </c>
      <c r="G41" s="180">
        <v>0.5</v>
      </c>
      <c r="H41" s="181" t="s">
        <v>171</v>
      </c>
      <c r="I41" s="132">
        <f t="shared" ref="I41" si="0">F41+6%</f>
        <v>0.56000000000000005</v>
      </c>
      <c r="J41" s="132">
        <f t="shared" ref="J41" si="1">F41-6%</f>
        <v>0.44</v>
      </c>
      <c r="K41" s="281" t="s">
        <v>215</v>
      </c>
      <c r="M41" s="238"/>
      <c r="N41" s="239"/>
      <c r="O41" s="239"/>
      <c r="P41" s="239"/>
      <c r="Q41" s="239"/>
      <c r="R41" s="239"/>
      <c r="S41" s="239"/>
      <c r="T41" s="239"/>
      <c r="U41" s="239"/>
      <c r="V41" s="239"/>
      <c r="W41" s="240"/>
    </row>
    <row r="42" spans="2:24" customFormat="1" ht="14.25" x14ac:dyDescent="0.2">
      <c r="B42" s="182" t="s">
        <v>70</v>
      </c>
      <c r="C42" s="304" t="s">
        <v>203</v>
      </c>
      <c r="D42" s="307" t="s">
        <v>203</v>
      </c>
      <c r="E42" s="308" t="s">
        <v>203</v>
      </c>
      <c r="F42" s="130">
        <v>0.15</v>
      </c>
      <c r="G42" s="180">
        <v>0.15</v>
      </c>
      <c r="H42" s="181" t="s">
        <v>173</v>
      </c>
      <c r="I42" s="132">
        <f>G42+5%</f>
        <v>0.2</v>
      </c>
      <c r="J42" s="132">
        <f>G42-5%</f>
        <v>9.9999999999999992E-2</v>
      </c>
      <c r="K42" s="282" t="s">
        <v>78</v>
      </c>
      <c r="M42" s="238"/>
      <c r="N42" s="239"/>
      <c r="O42" s="239"/>
      <c r="P42" s="239"/>
      <c r="Q42" s="239"/>
      <c r="R42" s="239"/>
      <c r="S42" s="239"/>
      <c r="T42" s="239"/>
      <c r="U42" s="239"/>
      <c r="V42" s="239"/>
      <c r="W42" s="240"/>
    </row>
    <row r="43" spans="2:24" customFormat="1" ht="14.25" x14ac:dyDescent="0.2">
      <c r="B43" s="182" t="s">
        <v>175</v>
      </c>
      <c r="C43" s="305" t="s">
        <v>203</v>
      </c>
      <c r="D43" s="316" t="s">
        <v>203</v>
      </c>
      <c r="E43" s="317" t="s">
        <v>203</v>
      </c>
      <c r="F43" s="140">
        <f>SUM(F39:F42)</f>
        <v>1.1399999999999999</v>
      </c>
      <c r="G43" s="140">
        <f>SUM(G39:G42)</f>
        <v>1.1399999999999999</v>
      </c>
      <c r="H43" s="183" t="s">
        <v>203</v>
      </c>
      <c r="I43" s="184" t="s">
        <v>203</v>
      </c>
      <c r="J43" s="184" t="s">
        <v>203</v>
      </c>
      <c r="K43" s="287" t="s">
        <v>203</v>
      </c>
      <c r="M43" s="238"/>
      <c r="N43" s="239"/>
      <c r="O43" s="239"/>
      <c r="P43" s="239"/>
      <c r="Q43" s="239"/>
      <c r="R43" s="239"/>
      <c r="S43" s="239"/>
      <c r="T43" s="239"/>
      <c r="U43" s="239"/>
      <c r="V43" s="239"/>
      <c r="W43" s="240"/>
    </row>
    <row r="44" spans="2:24" customFormat="1" ht="22.5" customHeight="1" thickBot="1" x14ac:dyDescent="0.25">
      <c r="B44" s="185" t="s">
        <v>176</v>
      </c>
      <c r="C44" s="306" t="s">
        <v>203</v>
      </c>
      <c r="D44" s="310" t="s">
        <v>203</v>
      </c>
      <c r="E44" s="311" t="s">
        <v>203</v>
      </c>
      <c r="F44" s="189">
        <v>0.25</v>
      </c>
      <c r="G44" s="190">
        <v>0.94</v>
      </c>
      <c r="H44" s="315" t="s">
        <v>171</v>
      </c>
      <c r="I44" s="285">
        <f>G44+6%</f>
        <v>1</v>
      </c>
      <c r="J44" s="285">
        <f>G44-6%</f>
        <v>0.87999999999999989</v>
      </c>
      <c r="K44" s="286" t="s">
        <v>79</v>
      </c>
      <c r="M44" s="241"/>
      <c r="N44" s="242"/>
      <c r="O44" s="242"/>
      <c r="P44" s="242"/>
      <c r="Q44" s="242"/>
      <c r="R44" s="242"/>
      <c r="S44" s="242"/>
      <c r="T44" s="242"/>
      <c r="U44" s="242"/>
      <c r="V44" s="242"/>
      <c r="W44" s="243"/>
    </row>
    <row r="45" spans="2:24" customFormat="1" ht="28.5" hidden="1" x14ac:dyDescent="0.2">
      <c r="B45" s="53" t="s">
        <v>187</v>
      </c>
      <c r="C45" s="172">
        <v>1.5E-3</v>
      </c>
      <c r="D45" s="172">
        <v>1.5E-3</v>
      </c>
      <c r="E45" s="172">
        <v>1.5E-3</v>
      </c>
      <c r="F45" s="199"/>
      <c r="G45" s="80"/>
      <c r="H45" s="80"/>
      <c r="I45" s="80"/>
      <c r="J45" s="80"/>
      <c r="K45" s="80"/>
    </row>
    <row r="46" spans="2:24" customFormat="1" ht="14.25" x14ac:dyDescent="0.2">
      <c r="B46" s="118"/>
      <c r="C46" s="80"/>
      <c r="D46" s="80"/>
      <c r="E46" s="80"/>
      <c r="F46" s="80"/>
      <c r="G46" s="80"/>
      <c r="H46" s="80"/>
      <c r="I46" s="80"/>
      <c r="J46" s="80"/>
      <c r="K46" s="80"/>
    </row>
    <row r="47" spans="2:24" customFormat="1" ht="15" thickBot="1" x14ac:dyDescent="0.25">
      <c r="B47" s="118"/>
      <c r="C47" s="80"/>
      <c r="D47" s="80"/>
      <c r="E47" s="80"/>
      <c r="F47" s="80"/>
      <c r="G47" s="80"/>
      <c r="H47" s="80"/>
      <c r="I47" s="80"/>
      <c r="J47" s="80"/>
      <c r="K47" s="80"/>
    </row>
    <row r="48" spans="2:24" customFormat="1" ht="15" thickBot="1" x14ac:dyDescent="0.25">
      <c r="B48" s="119" t="s">
        <v>195</v>
      </c>
      <c r="C48" s="244" t="s">
        <v>230</v>
      </c>
      <c r="D48" s="245"/>
      <c r="E48" s="246"/>
      <c r="F48" s="80"/>
      <c r="G48" s="80"/>
      <c r="H48" s="80"/>
      <c r="I48" s="80"/>
      <c r="J48" s="80"/>
      <c r="K48" s="80"/>
      <c r="L48" s="80"/>
      <c r="M48" s="80"/>
      <c r="N48" s="80"/>
      <c r="O48" s="80"/>
      <c r="P48" s="80"/>
      <c r="Q48" s="80"/>
      <c r="R48" s="80"/>
      <c r="S48" s="80"/>
      <c r="T48" s="80"/>
      <c r="U48" s="80"/>
      <c r="V48" s="80"/>
      <c r="W48" s="80"/>
      <c r="X48" s="80"/>
    </row>
    <row r="49" spans="2:24" customFormat="1" ht="26.25" thickBot="1" x14ac:dyDescent="0.25">
      <c r="B49" s="120" t="s">
        <v>161</v>
      </c>
      <c r="C49" s="121" t="s">
        <v>223</v>
      </c>
      <c r="D49" s="122" t="s">
        <v>226</v>
      </c>
      <c r="E49" s="123" t="s">
        <v>227</v>
      </c>
      <c r="F49" s="121" t="s">
        <v>165</v>
      </c>
      <c r="G49" s="121" t="s">
        <v>228</v>
      </c>
      <c r="H49" s="124" t="s">
        <v>166</v>
      </c>
      <c r="I49" s="247" t="s">
        <v>167</v>
      </c>
      <c r="J49" s="247"/>
      <c r="K49" s="125" t="s">
        <v>168</v>
      </c>
      <c r="L49" s="80"/>
      <c r="M49" s="80"/>
      <c r="N49" s="248" t="s">
        <v>169</v>
      </c>
      <c r="O49" s="249"/>
      <c r="P49" s="249"/>
      <c r="Q49" s="249"/>
      <c r="R49" s="249"/>
      <c r="S49" s="249"/>
      <c r="T49" s="249"/>
      <c r="U49" s="249"/>
      <c r="V49" s="249"/>
      <c r="W49" s="249"/>
      <c r="X49" s="250"/>
    </row>
    <row r="50" spans="2:24" customFormat="1" ht="25.5" x14ac:dyDescent="0.2">
      <c r="B50" s="126" t="s">
        <v>170</v>
      </c>
      <c r="C50" s="127">
        <v>0.99709999999999999</v>
      </c>
      <c r="D50" s="128">
        <v>0.99560000000000004</v>
      </c>
      <c r="E50" s="129">
        <v>0.99550000000000005</v>
      </c>
      <c r="F50" s="130">
        <v>0.94</v>
      </c>
      <c r="G50" s="130">
        <v>0.94</v>
      </c>
      <c r="H50" s="131" t="s">
        <v>171</v>
      </c>
      <c r="I50" s="132">
        <f>F50+6%</f>
        <v>1</v>
      </c>
      <c r="J50" s="132">
        <f>F50-6%</f>
        <v>0.87999999999999989</v>
      </c>
      <c r="K50" s="133" t="s">
        <v>36</v>
      </c>
      <c r="L50" s="134"/>
      <c r="M50" s="80"/>
      <c r="N50" s="235" t="s">
        <v>35</v>
      </c>
      <c r="O50" s="251"/>
      <c r="P50" s="251"/>
      <c r="Q50" s="251"/>
      <c r="R50" s="251"/>
      <c r="S50" s="251"/>
      <c r="T50" s="251"/>
      <c r="U50" s="251"/>
      <c r="V50" s="251"/>
      <c r="W50" s="251"/>
      <c r="X50" s="252"/>
    </row>
    <row r="51" spans="2:24" customFormat="1" ht="14.25" x14ac:dyDescent="0.2">
      <c r="B51" s="135" t="s">
        <v>172</v>
      </c>
      <c r="C51" s="127">
        <v>0.1053</v>
      </c>
      <c r="D51" s="128">
        <v>9.6100000000000005E-2</v>
      </c>
      <c r="E51" s="129">
        <v>8.3900000000000002E-2</v>
      </c>
      <c r="F51" s="130">
        <v>0.1</v>
      </c>
      <c r="G51" s="130">
        <v>0.1</v>
      </c>
      <c r="H51" s="131" t="s">
        <v>173</v>
      </c>
      <c r="I51" s="132">
        <f>F51+5%</f>
        <v>0.15000000000000002</v>
      </c>
      <c r="J51" s="132">
        <f>F51-5%</f>
        <v>0.05</v>
      </c>
      <c r="K51" s="136" t="s">
        <v>73</v>
      </c>
      <c r="L51" s="134"/>
      <c r="M51" s="80"/>
      <c r="N51" s="253"/>
      <c r="O51" s="254"/>
      <c r="P51" s="254"/>
      <c r="Q51" s="254"/>
      <c r="R51" s="254"/>
      <c r="S51" s="254"/>
      <c r="T51" s="254"/>
      <c r="U51" s="254"/>
      <c r="V51" s="254"/>
      <c r="W51" s="254"/>
      <c r="X51" s="255"/>
    </row>
    <row r="52" spans="2:24" customFormat="1" ht="25.5" x14ac:dyDescent="0.2">
      <c r="B52" s="126" t="s">
        <v>174</v>
      </c>
      <c r="C52" s="127">
        <v>0</v>
      </c>
      <c r="D52" s="128">
        <v>0</v>
      </c>
      <c r="E52" s="129">
        <v>0</v>
      </c>
      <c r="F52" s="130">
        <v>0</v>
      </c>
      <c r="G52" s="130">
        <v>0</v>
      </c>
      <c r="H52" s="131" t="s">
        <v>171</v>
      </c>
      <c r="I52" s="132"/>
      <c r="J52" s="132"/>
      <c r="K52" s="136"/>
      <c r="L52" s="134"/>
      <c r="M52" s="80"/>
      <c r="N52" s="253"/>
      <c r="O52" s="254"/>
      <c r="P52" s="254"/>
      <c r="Q52" s="254"/>
      <c r="R52" s="254"/>
      <c r="S52" s="254"/>
      <c r="T52" s="254"/>
      <c r="U52" s="254"/>
      <c r="V52" s="254"/>
      <c r="W52" s="254"/>
      <c r="X52" s="255"/>
    </row>
    <row r="53" spans="2:24" customFormat="1" ht="14.25" x14ac:dyDescent="0.2">
      <c r="B53" s="135" t="s">
        <v>70</v>
      </c>
      <c r="C53" s="127">
        <v>0.1598</v>
      </c>
      <c r="D53" s="128">
        <v>0.14399999999999999</v>
      </c>
      <c r="E53" s="129">
        <v>0.17510000000000001</v>
      </c>
      <c r="F53" s="130">
        <v>0.15</v>
      </c>
      <c r="G53" s="130">
        <v>0.15</v>
      </c>
      <c r="H53" s="131" t="s">
        <v>173</v>
      </c>
      <c r="I53" s="168">
        <f>F53+5%</f>
        <v>0.2</v>
      </c>
      <c r="J53" s="168">
        <f>F53-5%</f>
        <v>9.9999999999999992E-2</v>
      </c>
      <c r="K53" s="136" t="s">
        <v>78</v>
      </c>
      <c r="L53" s="134"/>
      <c r="M53" s="80"/>
      <c r="N53" s="253"/>
      <c r="O53" s="254"/>
      <c r="P53" s="254"/>
      <c r="Q53" s="254"/>
      <c r="R53" s="254"/>
      <c r="S53" s="254"/>
      <c r="T53" s="254"/>
      <c r="U53" s="254"/>
      <c r="V53" s="254"/>
      <c r="W53" s="254"/>
      <c r="X53" s="255"/>
    </row>
    <row r="54" spans="2:24" customFormat="1" ht="14.25" x14ac:dyDescent="0.2">
      <c r="B54" s="135" t="s">
        <v>175</v>
      </c>
      <c r="C54" s="137">
        <f>SUM(C50:C53)</f>
        <v>1.2622</v>
      </c>
      <c r="D54" s="138">
        <f>SUM(D50:D53)</f>
        <v>1.2357</v>
      </c>
      <c r="E54" s="139">
        <f>SUM(E50:E53)</f>
        <v>1.2545000000000002</v>
      </c>
      <c r="F54" s="140">
        <v>1.19</v>
      </c>
      <c r="G54" s="140">
        <f>SUM(G50:G53)</f>
        <v>1.19</v>
      </c>
      <c r="H54" s="141"/>
      <c r="I54" s="141"/>
      <c r="J54" s="141"/>
      <c r="K54" s="136"/>
      <c r="L54" s="80"/>
      <c r="M54" s="80"/>
      <c r="N54" s="253"/>
      <c r="O54" s="254"/>
      <c r="P54" s="254"/>
      <c r="Q54" s="254"/>
      <c r="R54" s="254"/>
      <c r="S54" s="254"/>
      <c r="T54" s="254"/>
      <c r="U54" s="254"/>
      <c r="V54" s="254"/>
      <c r="W54" s="254"/>
      <c r="X54" s="255"/>
    </row>
    <row r="55" spans="2:24" customFormat="1" ht="15" thickBot="1" x14ac:dyDescent="0.25">
      <c r="B55" s="142" t="s">
        <v>176</v>
      </c>
      <c r="C55" s="143">
        <v>0.98799999999999999</v>
      </c>
      <c r="D55" s="144">
        <v>0.98619999999999997</v>
      </c>
      <c r="E55" s="145">
        <v>0.97989999999999999</v>
      </c>
      <c r="F55" s="146">
        <v>0.94</v>
      </c>
      <c r="G55" s="146">
        <v>0.94</v>
      </c>
      <c r="H55" s="147" t="s">
        <v>171</v>
      </c>
      <c r="I55" s="148">
        <f t="shared" ref="I55" si="2">F55+6%</f>
        <v>1</v>
      </c>
      <c r="J55" s="148">
        <f t="shared" ref="J55" si="3">F55-6%</f>
        <v>0.87999999999999989</v>
      </c>
      <c r="K55" s="149" t="s">
        <v>79</v>
      </c>
      <c r="L55" s="134"/>
      <c r="M55" s="80"/>
      <c r="N55" s="256"/>
      <c r="O55" s="257"/>
      <c r="P55" s="257"/>
      <c r="Q55" s="257"/>
      <c r="R55" s="257"/>
      <c r="S55" s="257"/>
      <c r="T55" s="257"/>
      <c r="U55" s="257"/>
      <c r="V55" s="257"/>
      <c r="W55" s="257"/>
      <c r="X55" s="258"/>
    </row>
    <row r="56" spans="2:24" customFormat="1" ht="28.5" hidden="1" x14ac:dyDescent="0.2">
      <c r="B56" s="53" t="s">
        <v>187</v>
      </c>
      <c r="C56" s="172">
        <v>2E-3</v>
      </c>
      <c r="D56" s="172">
        <v>2E-3</v>
      </c>
      <c r="E56" s="172">
        <v>2E-3</v>
      </c>
      <c r="F56" s="80"/>
      <c r="G56" s="80"/>
      <c r="H56" s="80"/>
      <c r="I56" s="80"/>
      <c r="J56" s="80"/>
      <c r="K56" s="80"/>
      <c r="L56" s="80"/>
      <c r="M56" s="80"/>
      <c r="N56" s="80"/>
      <c r="O56" s="80"/>
      <c r="P56" s="80"/>
      <c r="Q56" s="80"/>
      <c r="R56" s="80"/>
      <c r="S56" s="80"/>
      <c r="T56" s="80"/>
      <c r="U56" s="80"/>
      <c r="V56" s="80"/>
      <c r="W56" s="80"/>
      <c r="X56" s="80"/>
    </row>
    <row r="57" spans="2:24" customFormat="1" ht="14.25" x14ac:dyDescent="0.2"/>
    <row r="58" spans="2:24" customFormat="1" ht="14.25" x14ac:dyDescent="0.2"/>
    <row r="59" spans="2:24" customFormat="1" ht="14.25" x14ac:dyDescent="0.2"/>
    <row r="60" spans="2:24" customFormat="1" ht="14.25" x14ac:dyDescent="0.2"/>
    <row r="61" spans="2:24" customFormat="1" ht="14.25" x14ac:dyDescent="0.2"/>
    <row r="62" spans="2:24" customFormat="1" ht="14.25" x14ac:dyDescent="0.2"/>
    <row r="63" spans="2:24" customFormat="1" ht="14.25" x14ac:dyDescent="0.2"/>
    <row r="64" spans="2:24" customFormat="1" ht="14.25" x14ac:dyDescent="0.2"/>
    <row r="65" customFormat="1" ht="14.25" x14ac:dyDescent="0.2"/>
    <row r="66" customFormat="1" ht="14.25" x14ac:dyDescent="0.2"/>
    <row r="67" customFormat="1" ht="14.25" x14ac:dyDescent="0.2"/>
    <row r="68" customFormat="1" ht="14.25" x14ac:dyDescent="0.2"/>
    <row r="69" customFormat="1" ht="14.25" x14ac:dyDescent="0.2"/>
    <row r="70" customFormat="1" ht="14.25" x14ac:dyDescent="0.2"/>
    <row r="71" customFormat="1" ht="14.25" x14ac:dyDescent="0.2"/>
    <row r="72" customFormat="1" ht="14.25" x14ac:dyDescent="0.2"/>
    <row r="73" customFormat="1" ht="14.25" x14ac:dyDescent="0.2"/>
    <row r="74" customFormat="1" ht="14.25" x14ac:dyDescent="0.2"/>
    <row r="75" customFormat="1" ht="14.25" x14ac:dyDescent="0.2"/>
    <row r="76" customFormat="1" ht="14.25" x14ac:dyDescent="0.2"/>
    <row r="77" customFormat="1" ht="14.25" x14ac:dyDescent="0.2"/>
    <row r="78" customFormat="1" ht="14.25" x14ac:dyDescent="0.2"/>
    <row r="79" customFormat="1" ht="14.25" x14ac:dyDescent="0.2"/>
    <row r="80" customFormat="1" ht="14.25" x14ac:dyDescent="0.2"/>
    <row r="81" customFormat="1" ht="14.25" x14ac:dyDescent="0.2"/>
    <row r="82" customFormat="1" ht="26.25" customHeight="1" x14ac:dyDescent="0.2"/>
    <row r="83" customFormat="1" ht="25.5" customHeight="1" x14ac:dyDescent="0.2"/>
    <row r="84" customFormat="1" ht="14.25" customHeight="1" x14ac:dyDescent="0.2"/>
    <row r="85" customFormat="1" ht="14.25" x14ac:dyDescent="0.2"/>
    <row r="86" customFormat="1" ht="14.25" x14ac:dyDescent="0.2"/>
    <row r="87" customFormat="1" ht="14.25" customHeight="1" x14ac:dyDescent="0.2"/>
    <row r="88" customFormat="1" ht="14.25" customHeight="1" x14ac:dyDescent="0.2"/>
    <row r="89" customFormat="1" ht="14.25" customHeight="1" x14ac:dyDescent="0.2"/>
    <row r="90" customFormat="1" ht="14.25" customHeight="1" x14ac:dyDescent="0.2"/>
    <row r="91" customFormat="1" ht="14.25" customHeight="1" x14ac:dyDescent="0.2"/>
    <row r="92" customFormat="1" ht="14.25" customHeight="1" x14ac:dyDescent="0.2"/>
    <row r="93" customFormat="1" ht="15" customHeight="1" x14ac:dyDescent="0.2"/>
    <row r="94" customFormat="1" ht="14.25" x14ac:dyDescent="0.2"/>
    <row r="95" customFormat="1" ht="14.25" x14ac:dyDescent="0.2"/>
    <row r="96" customFormat="1" ht="14.25" x14ac:dyDescent="0.2"/>
    <row r="97" customFormat="1" ht="14.25" x14ac:dyDescent="0.2"/>
    <row r="98" customFormat="1" ht="14.25" x14ac:dyDescent="0.2"/>
    <row r="99" customFormat="1" ht="14.25" x14ac:dyDescent="0.2"/>
    <row r="100" customFormat="1" ht="14.25" x14ac:dyDescent="0.2"/>
    <row r="101" customFormat="1" ht="14.25" x14ac:dyDescent="0.2"/>
    <row r="102" customFormat="1" ht="14.25" x14ac:dyDescent="0.2"/>
    <row r="103" customFormat="1" ht="14.25" x14ac:dyDescent="0.2"/>
    <row r="104" customFormat="1" ht="14.25" x14ac:dyDescent="0.2"/>
    <row r="105" customFormat="1" ht="14.25" x14ac:dyDescent="0.2"/>
    <row r="106" customFormat="1" ht="14.25" x14ac:dyDescent="0.2"/>
    <row r="107" customFormat="1" ht="14.25" x14ac:dyDescent="0.2"/>
    <row r="108" customFormat="1" ht="14.25" x14ac:dyDescent="0.2"/>
    <row r="109" customFormat="1" ht="14.25" x14ac:dyDescent="0.2"/>
    <row r="110" customFormat="1" ht="14.25" x14ac:dyDescent="0.2"/>
    <row r="111" customFormat="1" ht="14.25" x14ac:dyDescent="0.2"/>
    <row r="112" customFormat="1" ht="14.25" x14ac:dyDescent="0.2"/>
    <row r="113" customFormat="1" ht="14.25" x14ac:dyDescent="0.2"/>
    <row r="114" customFormat="1" ht="14.25" x14ac:dyDescent="0.2"/>
    <row r="115" customFormat="1" ht="14.25" x14ac:dyDescent="0.2"/>
    <row r="116" customFormat="1" ht="14.25" x14ac:dyDescent="0.2"/>
    <row r="117" customFormat="1" ht="14.25" x14ac:dyDescent="0.2"/>
    <row r="118" customFormat="1" ht="14.25" x14ac:dyDescent="0.2"/>
    <row r="119" customFormat="1" ht="14.25" x14ac:dyDescent="0.2"/>
    <row r="120" customFormat="1" ht="14.25" x14ac:dyDescent="0.2"/>
    <row r="121" customFormat="1" ht="14.25" x14ac:dyDescent="0.2"/>
    <row r="122" customFormat="1" ht="14.25" x14ac:dyDescent="0.2"/>
    <row r="123" customFormat="1" ht="14.25" x14ac:dyDescent="0.2"/>
    <row r="124" customFormat="1" ht="14.25" x14ac:dyDescent="0.2"/>
    <row r="125" customFormat="1" ht="14.25" x14ac:dyDescent="0.2"/>
    <row r="126" customFormat="1" ht="14.25" x14ac:dyDescent="0.2"/>
    <row r="127" customFormat="1" ht="14.25" x14ac:dyDescent="0.2"/>
    <row r="128" customFormat="1" ht="14.25" x14ac:dyDescent="0.2"/>
    <row r="129" customFormat="1" ht="14.25" x14ac:dyDescent="0.2"/>
    <row r="130" customFormat="1" ht="14.25" x14ac:dyDescent="0.2"/>
    <row r="131" customFormat="1" ht="14.25" x14ac:dyDescent="0.2"/>
    <row r="132" customFormat="1" ht="14.25" x14ac:dyDescent="0.2"/>
    <row r="133" customFormat="1" ht="14.25" x14ac:dyDescent="0.2"/>
    <row r="134" customFormat="1" ht="14.25" x14ac:dyDescent="0.2"/>
    <row r="135" customFormat="1" ht="14.25" x14ac:dyDescent="0.2"/>
    <row r="136" customFormat="1" ht="14.25" x14ac:dyDescent="0.2"/>
    <row r="137" customFormat="1" ht="14.25" x14ac:dyDescent="0.2"/>
    <row r="138" customFormat="1" ht="14.25" x14ac:dyDescent="0.2"/>
    <row r="139" customFormat="1" ht="14.25" x14ac:dyDescent="0.2"/>
    <row r="140" customFormat="1" ht="14.25" x14ac:dyDescent="0.2"/>
    <row r="141" customFormat="1" ht="14.25" x14ac:dyDescent="0.2"/>
    <row r="142" customFormat="1" ht="14.25" x14ac:dyDescent="0.2"/>
    <row r="143" customFormat="1" ht="14.25" x14ac:dyDescent="0.2"/>
    <row r="144" customFormat="1" ht="14.25" x14ac:dyDescent="0.2"/>
    <row r="145" customFormat="1" ht="14.25" x14ac:dyDescent="0.2"/>
    <row r="146" customFormat="1" ht="14.25" x14ac:dyDescent="0.2"/>
    <row r="147" customFormat="1" ht="14.25" x14ac:dyDescent="0.2"/>
    <row r="148" customFormat="1" ht="14.25" x14ac:dyDescent="0.2"/>
    <row r="149" customFormat="1" ht="36.75" customHeight="1" x14ac:dyDescent="0.2"/>
    <row r="150" customFormat="1" ht="14.25" x14ac:dyDescent="0.2"/>
    <row r="151" customFormat="1" ht="14.25" x14ac:dyDescent="0.2"/>
    <row r="152" customFormat="1" ht="14.25" x14ac:dyDescent="0.2"/>
    <row r="153" customFormat="1" ht="14.25" x14ac:dyDescent="0.2"/>
    <row r="154" customFormat="1" ht="14.25" x14ac:dyDescent="0.2"/>
    <row r="155" customFormat="1" ht="14.25" x14ac:dyDescent="0.2"/>
    <row r="156" customFormat="1" ht="14.25" x14ac:dyDescent="0.2"/>
    <row r="157" customFormat="1" ht="14.25" x14ac:dyDescent="0.2"/>
    <row r="158" customFormat="1" ht="14.25" x14ac:dyDescent="0.2"/>
    <row r="159" customFormat="1" ht="14.25" x14ac:dyDescent="0.2"/>
    <row r="160" customFormat="1" ht="14.25" x14ac:dyDescent="0.2"/>
    <row r="161" customFormat="1" ht="14.25" x14ac:dyDescent="0.2"/>
    <row r="162" customFormat="1" ht="14.25" x14ac:dyDescent="0.2"/>
    <row r="163" customFormat="1" ht="14.25" x14ac:dyDescent="0.2"/>
    <row r="164" customFormat="1" ht="14.25" x14ac:dyDescent="0.2"/>
    <row r="165" customFormat="1" ht="14.25" x14ac:dyDescent="0.2"/>
    <row r="166" customFormat="1" ht="14.25" x14ac:dyDescent="0.2"/>
    <row r="167" customFormat="1" ht="14.25" x14ac:dyDescent="0.2"/>
    <row r="168" customFormat="1" ht="14.25" x14ac:dyDescent="0.2"/>
    <row r="169" customFormat="1" ht="14.25" x14ac:dyDescent="0.2"/>
    <row r="170" customFormat="1" ht="14.25" x14ac:dyDescent="0.2"/>
    <row r="171" customFormat="1" ht="14.25" x14ac:dyDescent="0.2"/>
    <row r="172" customFormat="1" ht="14.25" x14ac:dyDescent="0.2"/>
    <row r="173" customFormat="1" ht="14.25" x14ac:dyDescent="0.2"/>
    <row r="10000" spans="52:52" x14ac:dyDescent="0.2">
      <c r="AZ10000" s="80">
        <v>4</v>
      </c>
    </row>
  </sheetData>
  <mergeCells count="18">
    <mergeCell ref="N50:X55"/>
    <mergeCell ref="M28:W33"/>
    <mergeCell ref="C15:E15"/>
    <mergeCell ref="C48:E48"/>
    <mergeCell ref="M38:W38"/>
    <mergeCell ref="M27:W27"/>
    <mergeCell ref="M17:W22"/>
    <mergeCell ref="I49:J49"/>
    <mergeCell ref="N49:X49"/>
    <mergeCell ref="B1:J1"/>
    <mergeCell ref="B2:J2"/>
    <mergeCell ref="C37:E37"/>
    <mergeCell ref="M16:W16"/>
    <mergeCell ref="M39:W44"/>
    <mergeCell ref="N5:X5"/>
    <mergeCell ref="N6:X11"/>
    <mergeCell ref="C4:E4"/>
    <mergeCell ref="C26:E26"/>
  </mergeCells>
  <phoneticPr fontId="31" type="noConversion"/>
  <pageMargins left="0.7" right="0.7" top="0.75" bottom="0.75" header="0.3" footer="0.3"/>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31" zoomScale="85" zoomScaleNormal="85" workbookViewId="0">
      <selection activeCell="A51" sqref="A51:F62"/>
    </sheetView>
  </sheetViews>
  <sheetFormatPr defaultRowHeight="14.25" x14ac:dyDescent="0.2"/>
  <cols>
    <col min="1" max="1" width="38.875" style="103" customWidth="1"/>
    <col min="2" max="2" width="15" hidden="1" customWidth="1"/>
    <col min="3" max="3" width="22.625" customWidth="1"/>
    <col min="4" max="4" width="18.875" customWidth="1"/>
    <col min="5" max="5" width="23.375" customWidth="1"/>
    <col min="6" max="6" width="18.875" style="103" customWidth="1"/>
    <col min="7" max="7" width="32.75" customWidth="1"/>
    <col min="11" max="11" width="24.25" customWidth="1"/>
  </cols>
  <sheetData>
    <row r="1" spans="1:32" hidden="1" x14ac:dyDescent="0.2">
      <c r="A1" s="100"/>
      <c r="B1" s="1"/>
      <c r="C1" s="1"/>
      <c r="D1" s="1"/>
      <c r="E1" s="1"/>
      <c r="F1" s="116"/>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100"/>
      <c r="B2" s="1"/>
      <c r="C2" s="1"/>
      <c r="D2" s="1"/>
      <c r="E2" s="1"/>
      <c r="F2" s="116"/>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234"/>
      <c r="B3" s="234"/>
      <c r="C3" s="234"/>
      <c r="D3" s="234"/>
      <c r="E3" s="39"/>
      <c r="F3" s="99"/>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234"/>
      <c r="B4" s="234"/>
      <c r="C4" s="234"/>
      <c r="D4" s="234"/>
      <c r="E4" s="1"/>
      <c r="F4" s="116"/>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234"/>
      <c r="B5" s="234"/>
      <c r="C5" s="234"/>
      <c r="D5" s="234"/>
      <c r="E5" s="1"/>
      <c r="F5" s="116"/>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234"/>
      <c r="B6" s="234"/>
      <c r="C6" s="234"/>
      <c r="D6" s="234"/>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101"/>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101"/>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102" t="s">
        <v>42</v>
      </c>
      <c r="B9" s="19"/>
      <c r="C9" s="20" t="s">
        <v>19</v>
      </c>
      <c r="D9" s="20" t="s">
        <v>152</v>
      </c>
      <c r="E9" s="72" t="s">
        <v>151</v>
      </c>
      <c r="F9" s="96" t="s">
        <v>148</v>
      </c>
      <c r="G9" s="97"/>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102">
        <v>9113</v>
      </c>
      <c r="B10" s="19"/>
      <c r="C10" s="21" t="s">
        <v>49</v>
      </c>
      <c r="D10" s="70" t="s">
        <v>53</v>
      </c>
      <c r="E10" s="70" t="s">
        <v>95</v>
      </c>
      <c r="F10" s="98" t="s">
        <v>149</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102">
        <v>9303</v>
      </c>
      <c r="B11" s="19"/>
      <c r="C11" s="21" t="s">
        <v>50</v>
      </c>
      <c r="D11" s="20" t="s">
        <v>54</v>
      </c>
      <c r="E11" s="70" t="s">
        <v>87</v>
      </c>
      <c r="F11" s="72"/>
      <c r="G11" s="72"/>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103" t="s">
        <v>150</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102" t="s">
        <v>42</v>
      </c>
      <c r="B13" s="19"/>
      <c r="C13" s="20" t="s">
        <v>19</v>
      </c>
      <c r="D13" s="20" t="s">
        <v>138</v>
      </c>
      <c r="E13" s="72" t="s">
        <v>139</v>
      </c>
      <c r="F13" s="90" t="s">
        <v>145</v>
      </c>
      <c r="G13" s="90"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102">
        <v>9420</v>
      </c>
      <c r="B14" s="19"/>
      <c r="C14" s="21" t="s">
        <v>51</v>
      </c>
      <c r="D14" s="20" t="s">
        <v>135</v>
      </c>
      <c r="E14" s="20" t="s">
        <v>129</v>
      </c>
      <c r="F14" s="89" t="s">
        <v>137</v>
      </c>
      <c r="G14" s="89"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104"/>
      <c r="B15" s="91"/>
      <c r="C15" s="92"/>
      <c r="D15" s="93"/>
      <c r="E15" s="93"/>
      <c r="F15" s="94"/>
      <c r="G15" s="94"/>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234" t="s">
        <v>158</v>
      </c>
      <c r="B16" s="234"/>
      <c r="C16" s="234"/>
      <c r="D16" s="234"/>
      <c r="E16" s="234"/>
      <c r="F16" s="234"/>
      <c r="G16" s="39"/>
      <c r="H16" s="39"/>
      <c r="I16" s="39"/>
      <c r="K16" s="18"/>
    </row>
    <row r="18" spans="1:6" ht="20.45" customHeight="1" x14ac:dyDescent="0.2">
      <c r="A18" s="105" t="s">
        <v>131</v>
      </c>
      <c r="B18" s="79"/>
      <c r="C18" s="80"/>
      <c r="D18" s="80"/>
      <c r="E18" s="80"/>
      <c r="F18" s="117"/>
    </row>
    <row r="19" spans="1:6" ht="20.45" hidden="1" customHeight="1" x14ac:dyDescent="0.2">
      <c r="A19" s="105"/>
      <c r="B19" s="79"/>
      <c r="C19" s="80"/>
      <c r="D19" s="80"/>
      <c r="E19" s="80"/>
      <c r="F19" s="117"/>
    </row>
    <row r="20" spans="1:6" ht="20.45" hidden="1" customHeight="1" thickBot="1" x14ac:dyDescent="0.25">
      <c r="A20" s="105" t="s">
        <v>134</v>
      </c>
      <c r="B20" s="79"/>
      <c r="C20" s="80"/>
      <c r="D20" s="80"/>
      <c r="E20" s="80"/>
      <c r="F20" s="117"/>
    </row>
    <row r="21" spans="1:6" ht="22.15" hidden="1" customHeight="1" thickBot="1" x14ac:dyDescent="0.25">
      <c r="A21" s="102" t="s">
        <v>52</v>
      </c>
      <c r="B21" s="72" t="s">
        <v>144</v>
      </c>
      <c r="C21" s="71" t="s">
        <v>112</v>
      </c>
      <c r="E21" s="80"/>
      <c r="F21" s="117"/>
    </row>
    <row r="22" spans="1:6" ht="148.9" hidden="1" customHeight="1" thickBot="1" x14ac:dyDescent="0.25">
      <c r="A22" s="102" t="s">
        <v>140</v>
      </c>
      <c r="B22" s="70" t="s">
        <v>141</v>
      </c>
      <c r="C22" s="73">
        <v>1.5E-3</v>
      </c>
      <c r="E22" s="80"/>
      <c r="F22" s="117"/>
    </row>
    <row r="23" spans="1:6" ht="22.15" hidden="1" customHeight="1" thickBot="1" x14ac:dyDescent="0.25">
      <c r="A23" s="102"/>
      <c r="B23" s="72"/>
      <c r="C23" s="71"/>
      <c r="E23" s="80"/>
      <c r="F23" s="117"/>
    </row>
    <row r="24" spans="1:6" ht="20.45" hidden="1" customHeight="1" thickBot="1" x14ac:dyDescent="0.25">
      <c r="A24" s="105" t="s">
        <v>136</v>
      </c>
      <c r="B24" s="79"/>
      <c r="C24" s="80"/>
      <c r="D24" s="80"/>
      <c r="E24" s="80"/>
      <c r="F24" s="117"/>
    </row>
    <row r="25" spans="1:6" ht="20.45" customHeight="1" x14ac:dyDescent="0.2">
      <c r="A25" s="105"/>
      <c r="B25" s="79"/>
      <c r="C25" s="80"/>
      <c r="D25" s="80"/>
      <c r="E25" s="80"/>
      <c r="F25" s="117"/>
    </row>
    <row r="26" spans="1:6" ht="53.45" customHeight="1" thickBot="1" x14ac:dyDescent="0.25">
      <c r="A26" s="339" t="s">
        <v>2</v>
      </c>
      <c r="B26" s="340" t="s">
        <v>186</v>
      </c>
      <c r="C26" s="340" t="s">
        <v>228</v>
      </c>
      <c r="D26" s="341" t="s">
        <v>3</v>
      </c>
      <c r="E26" s="342" t="s">
        <v>125</v>
      </c>
      <c r="F26" s="343" t="s">
        <v>4</v>
      </c>
    </row>
    <row r="27" spans="1:6" ht="39.6" customHeight="1" x14ac:dyDescent="0.2">
      <c r="A27" s="328" t="s">
        <v>5</v>
      </c>
      <c r="B27" s="223">
        <v>0.3347</v>
      </c>
      <c r="C27" s="223">
        <v>0.35</v>
      </c>
      <c r="D27" s="81" t="s">
        <v>6</v>
      </c>
      <c r="E27" s="82" t="s">
        <v>133</v>
      </c>
      <c r="F27" s="335" t="s">
        <v>73</v>
      </c>
    </row>
    <row r="28" spans="1:6" ht="26.45" customHeight="1" x14ac:dyDescent="0.2">
      <c r="A28" s="329" t="s">
        <v>7</v>
      </c>
      <c r="B28" s="223">
        <v>0.31269999999999998</v>
      </c>
      <c r="C28" s="223">
        <v>0.35</v>
      </c>
      <c r="D28" s="83" t="s">
        <v>8</v>
      </c>
      <c r="E28" s="84" t="s">
        <v>190</v>
      </c>
      <c r="F28" s="336" t="s">
        <v>74</v>
      </c>
    </row>
    <row r="29" spans="1:6" ht="38.25" x14ac:dyDescent="0.2">
      <c r="A29" s="330" t="s">
        <v>9</v>
      </c>
      <c r="B29" s="223">
        <v>0.24690000000000001</v>
      </c>
      <c r="C29" s="223">
        <v>0.24</v>
      </c>
      <c r="D29" s="222" t="s">
        <v>8</v>
      </c>
      <c r="E29" s="221" t="s">
        <v>83</v>
      </c>
      <c r="F29" s="337" t="s">
        <v>130</v>
      </c>
    </row>
    <row r="30" spans="1:6" ht="15.6" customHeight="1" x14ac:dyDescent="0.2">
      <c r="A30" s="344" t="s">
        <v>203</v>
      </c>
      <c r="B30" s="345" t="s">
        <v>203</v>
      </c>
      <c r="C30" s="345" t="s">
        <v>203</v>
      </c>
      <c r="D30" s="346" t="s">
        <v>203</v>
      </c>
      <c r="E30" s="347" t="s">
        <v>203</v>
      </c>
      <c r="F30" s="348" t="s">
        <v>203</v>
      </c>
    </row>
    <row r="31" spans="1:6" ht="21.6" customHeight="1" x14ac:dyDescent="0.2">
      <c r="A31" s="331" t="s">
        <v>60</v>
      </c>
      <c r="B31" s="349" t="s">
        <v>203</v>
      </c>
      <c r="C31" s="349" t="s">
        <v>203</v>
      </c>
      <c r="D31" s="350" t="s">
        <v>203</v>
      </c>
      <c r="E31" s="351" t="s">
        <v>203</v>
      </c>
      <c r="F31" s="352" t="s">
        <v>203</v>
      </c>
    </row>
    <row r="32" spans="1:6" ht="31.5" customHeight="1" x14ac:dyDescent="0.2">
      <c r="A32" s="330" t="s">
        <v>67</v>
      </c>
      <c r="B32" s="223">
        <v>0</v>
      </c>
      <c r="C32" s="223">
        <v>0.05</v>
      </c>
      <c r="D32" s="222" t="s">
        <v>6</v>
      </c>
      <c r="E32" s="221" t="s">
        <v>72</v>
      </c>
      <c r="F32" s="337" t="s">
        <v>76</v>
      </c>
    </row>
    <row r="33" spans="1:6" x14ac:dyDescent="0.2">
      <c r="A33" s="329" t="s">
        <v>68</v>
      </c>
      <c r="B33" s="112">
        <v>0</v>
      </c>
      <c r="C33" s="112">
        <v>0.05</v>
      </c>
      <c r="D33" s="83" t="s">
        <v>6</v>
      </c>
      <c r="E33" s="84" t="s">
        <v>72</v>
      </c>
      <c r="F33" s="336" t="s">
        <v>77</v>
      </c>
    </row>
    <row r="34" spans="1:6" ht="26.45" customHeight="1" x14ac:dyDescent="0.2">
      <c r="A34" s="329" t="s">
        <v>69</v>
      </c>
      <c r="B34" s="112">
        <v>0</v>
      </c>
      <c r="C34" s="112">
        <v>0.05</v>
      </c>
      <c r="D34" s="83" t="s">
        <v>6</v>
      </c>
      <c r="E34" s="84" t="s">
        <v>72</v>
      </c>
      <c r="F34" s="336" t="s">
        <v>78</v>
      </c>
    </row>
    <row r="35" spans="1:6" ht="26.45" customHeight="1" x14ac:dyDescent="0.2">
      <c r="A35" s="329" t="s">
        <v>70</v>
      </c>
      <c r="B35" s="112">
        <v>0.15440000000000001</v>
      </c>
      <c r="C35" s="112">
        <v>0.15</v>
      </c>
      <c r="D35" s="83" t="s">
        <v>6</v>
      </c>
      <c r="E35" s="84" t="s">
        <v>126</v>
      </c>
      <c r="F35" s="336" t="s">
        <v>78</v>
      </c>
    </row>
    <row r="36" spans="1:6" ht="15" thickBot="1" x14ac:dyDescent="0.25">
      <c r="A36" s="332" t="s">
        <v>71</v>
      </c>
      <c r="B36" s="113">
        <v>0</v>
      </c>
      <c r="C36" s="113">
        <v>0.05</v>
      </c>
      <c r="D36" s="85" t="s">
        <v>6</v>
      </c>
      <c r="E36" s="86" t="s">
        <v>72</v>
      </c>
      <c r="F36" s="353" t="s">
        <v>203</v>
      </c>
    </row>
    <row r="37" spans="1:6" ht="15" thickBot="1" x14ac:dyDescent="0.25">
      <c r="A37" s="333" t="s">
        <v>10</v>
      </c>
      <c r="B37" s="114">
        <f>SUM(B27:B36)</f>
        <v>1.0487</v>
      </c>
      <c r="C37" s="114">
        <f>SUM(C27:C36)</f>
        <v>1.29</v>
      </c>
      <c r="D37" s="354" t="s">
        <v>203</v>
      </c>
      <c r="E37" s="355" t="s">
        <v>203</v>
      </c>
      <c r="F37" s="356" t="s">
        <v>203</v>
      </c>
    </row>
    <row r="38" spans="1:6" ht="27" customHeight="1" thickBot="1" x14ac:dyDescent="0.25">
      <c r="A38" s="334" t="s">
        <v>11</v>
      </c>
      <c r="B38" s="115">
        <v>0.13150000000000001</v>
      </c>
      <c r="C38" s="115">
        <v>0.15</v>
      </c>
      <c r="D38" s="107" t="s">
        <v>8</v>
      </c>
      <c r="E38" s="108" t="s">
        <v>127</v>
      </c>
      <c r="F38" s="338" t="s">
        <v>79</v>
      </c>
    </row>
    <row r="39" spans="1:6" hidden="1" x14ac:dyDescent="0.2">
      <c r="A39" s="106" t="s">
        <v>128</v>
      </c>
      <c r="B39" s="17"/>
      <c r="C39" s="17"/>
      <c r="D39" s="17"/>
      <c r="E39" s="17"/>
      <c r="F39" s="18"/>
    </row>
    <row r="40" spans="1:6" hidden="1" x14ac:dyDescent="0.2">
      <c r="A40" s="53" t="s">
        <v>187</v>
      </c>
      <c r="B40" s="173">
        <v>2E-3</v>
      </c>
      <c r="C40" s="17"/>
      <c r="D40" s="17"/>
      <c r="E40" s="17"/>
      <c r="F40" s="18"/>
    </row>
    <row r="42" spans="1:6" ht="18" x14ac:dyDescent="0.2">
      <c r="A42" s="105" t="s">
        <v>132</v>
      </c>
      <c r="B42" s="79"/>
    </row>
    <row r="43" spans="1:6" ht="18" hidden="1" x14ac:dyDescent="0.2">
      <c r="A43" s="105"/>
      <c r="B43" s="79"/>
    </row>
    <row r="44" spans="1:6" ht="18" hidden="1" x14ac:dyDescent="0.2">
      <c r="A44" s="105" t="s">
        <v>134</v>
      </c>
      <c r="B44" s="79"/>
    </row>
    <row r="45" spans="1:6" hidden="1" x14ac:dyDescent="0.2">
      <c r="A45" s="102" t="s">
        <v>52</v>
      </c>
      <c r="B45" s="72"/>
      <c r="C45" s="72" t="s">
        <v>144</v>
      </c>
      <c r="D45" s="71" t="s">
        <v>112</v>
      </c>
    </row>
    <row r="46" spans="1:6" ht="171" hidden="1" x14ac:dyDescent="0.2">
      <c r="A46" s="102" t="s">
        <v>142</v>
      </c>
      <c r="B46" s="72"/>
      <c r="C46" s="70" t="s">
        <v>143</v>
      </c>
      <c r="D46" s="73">
        <v>1.5E-3</v>
      </c>
    </row>
    <row r="47" spans="1:6" hidden="1" x14ac:dyDescent="0.2"/>
    <row r="48" spans="1:6" ht="18" hidden="1" x14ac:dyDescent="0.2">
      <c r="A48" s="105" t="s">
        <v>136</v>
      </c>
      <c r="B48" s="79"/>
    </row>
    <row r="49" spans="1:6" x14ac:dyDescent="0.2">
      <c r="C49" s="80"/>
      <c r="D49" s="80"/>
      <c r="E49" s="80"/>
      <c r="F49" s="117"/>
    </row>
    <row r="50" spans="1:6" ht="26.25" thickBot="1" x14ac:dyDescent="0.25">
      <c r="A50" s="339" t="s">
        <v>2</v>
      </c>
      <c r="B50" s="340" t="s">
        <v>186</v>
      </c>
      <c r="C50" s="340" t="s">
        <v>192</v>
      </c>
      <c r="D50" s="341" t="s">
        <v>3</v>
      </c>
      <c r="E50" s="342" t="s">
        <v>125</v>
      </c>
      <c r="F50" s="343" t="s">
        <v>4</v>
      </c>
    </row>
    <row r="51" spans="1:6" x14ac:dyDescent="0.2">
      <c r="A51" s="328" t="s">
        <v>5</v>
      </c>
      <c r="B51" s="223">
        <v>0.28970000000000001</v>
      </c>
      <c r="C51" s="223">
        <v>0.3</v>
      </c>
      <c r="D51" s="81" t="s">
        <v>6</v>
      </c>
      <c r="E51" s="82" t="s">
        <v>110</v>
      </c>
      <c r="F51" s="335" t="s">
        <v>73</v>
      </c>
    </row>
    <row r="52" spans="1:6" x14ac:dyDescent="0.2">
      <c r="A52" s="329" t="s">
        <v>7</v>
      </c>
      <c r="B52" s="223">
        <v>0.2646</v>
      </c>
      <c r="C52" s="223">
        <v>0.25</v>
      </c>
      <c r="D52" s="83" t="s">
        <v>8</v>
      </c>
      <c r="E52" s="84" t="s">
        <v>84</v>
      </c>
      <c r="F52" s="336" t="s">
        <v>74</v>
      </c>
    </row>
    <row r="53" spans="1:6" ht="38.25" x14ac:dyDescent="0.2">
      <c r="A53" s="330" t="s">
        <v>9</v>
      </c>
      <c r="B53" s="223">
        <v>0.40970000000000001</v>
      </c>
      <c r="C53" s="223">
        <v>0.45</v>
      </c>
      <c r="D53" s="222" t="s">
        <v>8</v>
      </c>
      <c r="E53" s="221" t="s">
        <v>85</v>
      </c>
      <c r="F53" s="337" t="s">
        <v>130</v>
      </c>
    </row>
    <row r="54" spans="1:6" x14ac:dyDescent="0.2">
      <c r="A54" s="344" t="s">
        <v>203</v>
      </c>
      <c r="B54" s="345" t="s">
        <v>203</v>
      </c>
      <c r="C54" s="345" t="s">
        <v>203</v>
      </c>
      <c r="D54" s="346" t="s">
        <v>203</v>
      </c>
      <c r="E54" s="347" t="s">
        <v>203</v>
      </c>
      <c r="F54" s="348" t="s">
        <v>203</v>
      </c>
    </row>
    <row r="55" spans="1:6" x14ac:dyDescent="0.2">
      <c r="A55" s="331" t="s">
        <v>60</v>
      </c>
      <c r="B55" s="349" t="s">
        <v>203</v>
      </c>
      <c r="C55" s="349" t="s">
        <v>203</v>
      </c>
      <c r="D55" s="350" t="s">
        <v>203</v>
      </c>
      <c r="E55" s="351" t="s">
        <v>203</v>
      </c>
      <c r="F55" s="352" t="s">
        <v>203</v>
      </c>
    </row>
    <row r="56" spans="1:6" ht="38.25" x14ac:dyDescent="0.2">
      <c r="A56" s="330" t="s">
        <v>67</v>
      </c>
      <c r="B56" s="223">
        <v>0</v>
      </c>
      <c r="C56" s="223">
        <v>0.05</v>
      </c>
      <c r="D56" s="222" t="s">
        <v>6</v>
      </c>
      <c r="E56" s="221" t="s">
        <v>72</v>
      </c>
      <c r="F56" s="337" t="s">
        <v>76</v>
      </c>
    </row>
    <row r="57" spans="1:6" x14ac:dyDescent="0.2">
      <c r="A57" s="329" t="s">
        <v>68</v>
      </c>
      <c r="B57" s="112">
        <v>0</v>
      </c>
      <c r="C57" s="112">
        <v>0.05</v>
      </c>
      <c r="D57" s="83" t="s">
        <v>6</v>
      </c>
      <c r="E57" s="84" t="s">
        <v>72</v>
      </c>
      <c r="F57" s="336" t="s">
        <v>77</v>
      </c>
    </row>
    <row r="58" spans="1:6" x14ac:dyDescent="0.2">
      <c r="A58" s="329" t="s">
        <v>69</v>
      </c>
      <c r="B58" s="112">
        <v>0</v>
      </c>
      <c r="C58" s="112">
        <v>0.05</v>
      </c>
      <c r="D58" s="83" t="s">
        <v>6</v>
      </c>
      <c r="E58" s="84" t="s">
        <v>72</v>
      </c>
      <c r="F58" s="336" t="s">
        <v>78</v>
      </c>
    </row>
    <row r="59" spans="1:6" x14ac:dyDescent="0.2">
      <c r="A59" s="329" t="s">
        <v>70</v>
      </c>
      <c r="B59" s="112">
        <v>0.1328</v>
      </c>
      <c r="C59" s="112">
        <v>0.15</v>
      </c>
      <c r="D59" s="83" t="s">
        <v>6</v>
      </c>
      <c r="E59" s="84" t="s">
        <v>126</v>
      </c>
      <c r="F59" s="336" t="s">
        <v>78</v>
      </c>
    </row>
    <row r="60" spans="1:6" ht="15" thickBot="1" x14ac:dyDescent="0.25">
      <c r="A60" s="332" t="s">
        <v>71</v>
      </c>
      <c r="B60" s="113">
        <v>0</v>
      </c>
      <c r="C60" s="113">
        <v>0.05</v>
      </c>
      <c r="D60" s="85" t="s">
        <v>6</v>
      </c>
      <c r="E60" s="86" t="s">
        <v>72</v>
      </c>
      <c r="F60" s="353" t="s">
        <v>203</v>
      </c>
    </row>
    <row r="61" spans="1:6" ht="15" thickBot="1" x14ac:dyDescent="0.25">
      <c r="A61" s="333" t="s">
        <v>10</v>
      </c>
      <c r="B61" s="114">
        <f>SUM(B51:B60)</f>
        <v>1.0968</v>
      </c>
      <c r="C61" s="114">
        <v>1.0964</v>
      </c>
      <c r="D61" s="354" t="s">
        <v>203</v>
      </c>
      <c r="E61" s="87" t="s">
        <v>80</v>
      </c>
      <c r="F61" s="356" t="s">
        <v>203</v>
      </c>
    </row>
    <row r="62" spans="1:6" ht="15" thickBot="1" x14ac:dyDescent="0.25">
      <c r="A62" s="334" t="s">
        <v>11</v>
      </c>
      <c r="B62" s="115">
        <v>0.20580000000000001</v>
      </c>
      <c r="C62" s="113">
        <v>0.25</v>
      </c>
      <c r="D62" s="107" t="s">
        <v>8</v>
      </c>
      <c r="E62" s="108" t="s">
        <v>84</v>
      </c>
      <c r="F62" s="338" t="s">
        <v>79</v>
      </c>
    </row>
    <row r="63" spans="1:6" hidden="1" x14ac:dyDescent="0.2">
      <c r="A63" s="106" t="s">
        <v>128</v>
      </c>
      <c r="B63" s="17"/>
      <c r="C63" s="17"/>
      <c r="D63" s="17"/>
      <c r="E63" s="17"/>
      <c r="F63" s="18"/>
    </row>
    <row r="64" spans="1:6" hidden="1" x14ac:dyDescent="0.2">
      <c r="A64" s="53" t="s">
        <v>187</v>
      </c>
      <c r="B64" s="171">
        <v>2E-3</v>
      </c>
    </row>
    <row r="66" spans="1:7" ht="18" x14ac:dyDescent="0.2">
      <c r="C66" s="79"/>
      <c r="D66" s="80"/>
      <c r="E66" s="80"/>
      <c r="F66" s="117"/>
      <c r="G66" s="80"/>
    </row>
    <row r="67" spans="1:7" x14ac:dyDescent="0.2">
      <c r="C67" s="80"/>
      <c r="D67" s="80"/>
      <c r="E67" s="80"/>
      <c r="F67" s="117"/>
      <c r="G67" s="80"/>
    </row>
    <row r="71" spans="1:7" x14ac:dyDescent="0.2">
      <c r="A71" s="227" t="s">
        <v>55</v>
      </c>
      <c r="B71" s="227"/>
      <c r="C71" s="227"/>
      <c r="D71" s="227"/>
      <c r="E71" s="227"/>
    </row>
    <row r="72" spans="1:7" ht="13.9" customHeight="1" x14ac:dyDescent="0.2">
      <c r="A72" s="259" t="s">
        <v>56</v>
      </c>
      <c r="B72" s="259"/>
      <c r="C72" s="259"/>
      <c r="D72" s="259"/>
      <c r="E72" s="259"/>
    </row>
    <row r="10000" spans="52:52" x14ac:dyDescent="0.2">
      <c r="AZ10000">
        <v>2</v>
      </c>
    </row>
  </sheetData>
  <mergeCells count="4">
    <mergeCell ref="A72:E72"/>
    <mergeCell ref="A3:D6"/>
    <mergeCell ref="A71:E71"/>
    <mergeCell ref="A16:F16"/>
  </mergeCells>
  <pageMargins left="0.7" right="0.7" top="0.75" bottom="0.75" header="0.3" footer="0.3"/>
  <pageSetup paperSize="9"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תוכן</vt:lpstr>
      <vt:lpstr>מסלולים מתמחים</vt:lpstr>
      <vt:lpstr>מסלולים כלליים</vt:lpstr>
      <vt:lpstr>מסלולים  מתמחים</vt:lpstr>
      <vt:lpstr>מסלולים עוקבי מדדים</vt:lpstr>
      <vt:lpstr>חיסכון לכל ילד</vt:lpstr>
      <vt:lpstr>'מסלולים  מתמחים'!Print_Area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2_9_0_2024_7</dc:title>
  <dc:creator>Adi Cohen</dc:creator>
  <cp:lastModifiedBy>Artiom Zelensky</cp:lastModifiedBy>
  <cp:lastPrinted>2024-07-04T09:41:51Z</cp:lastPrinted>
  <dcterms:created xsi:type="dcterms:W3CDTF">2019-11-21T10:57:46Z</dcterms:created>
  <dcterms:modified xsi:type="dcterms:W3CDTF">2024-07-09T10:29:58Z</dcterms:modified>
  <dc:language>עברית</dc:language>
</cp:coreProperties>
</file>